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50" windowWidth="18120" windowHeight="10740" activeTab="1"/>
  </bookViews>
  <sheets>
    <sheet name="2014 Systems (Verified)" sheetId="2" r:id="rId1"/>
    <sheet name="2013 Verified Scores" sheetId="3" r:id="rId2"/>
  </sheets>
  <definedNames>
    <definedName name="DataLabels">#REF!</definedName>
  </definedNames>
  <calcPr calcId="125725"/>
</workbook>
</file>

<file path=xl/calcChain.xml><?xml version="1.0" encoding="utf-8"?>
<calcChain xmlns="http://schemas.openxmlformats.org/spreadsheetml/2006/main">
  <c r="D37" i="3"/>
  <c r="E37"/>
  <c r="F37"/>
  <c r="G37"/>
  <c r="H37"/>
  <c r="I37"/>
  <c r="J37"/>
  <c r="K37"/>
  <c r="L37"/>
  <c r="N37"/>
  <c r="O37"/>
  <c r="P37"/>
  <c r="Q37"/>
  <c r="M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D34"/>
  <c r="E34"/>
  <c r="F34"/>
  <c r="G34"/>
  <c r="H34"/>
  <c r="I34"/>
  <c r="J34"/>
  <c r="K34"/>
  <c r="L34"/>
  <c r="N34"/>
  <c r="O34"/>
  <c r="P34"/>
  <c r="Q34"/>
  <c r="M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D28"/>
  <c r="E28"/>
  <c r="F28"/>
  <c r="G28"/>
  <c r="H28"/>
  <c r="I28"/>
  <c r="J28"/>
  <c r="K28"/>
  <c r="L28"/>
  <c r="N28"/>
  <c r="O28"/>
  <c r="P28"/>
  <c r="Q28"/>
  <c r="M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C28"/>
  <c r="D22"/>
  <c r="E22"/>
  <c r="F22"/>
  <c r="G22"/>
  <c r="H22"/>
  <c r="I22"/>
  <c r="J22"/>
  <c r="K22"/>
  <c r="L22"/>
  <c r="N22"/>
  <c r="O22"/>
  <c r="P22"/>
  <c r="Q22"/>
  <c r="M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C22"/>
  <c r="C12"/>
  <c r="D12"/>
  <c r="E12"/>
  <c r="F12"/>
  <c r="G12"/>
  <c r="H12"/>
  <c r="I12"/>
  <c r="J12"/>
  <c r="K12"/>
  <c r="L12"/>
  <c r="N12"/>
  <c r="O12"/>
  <c r="P12"/>
  <c r="Q12"/>
  <c r="M12"/>
  <c r="R12"/>
  <c r="S12"/>
  <c r="T12"/>
  <c r="U12"/>
  <c r="V12"/>
  <c r="W12"/>
  <c r="X12"/>
  <c r="Y12"/>
  <c r="Z12"/>
  <c r="AA12"/>
  <c r="AB12"/>
  <c r="AC12"/>
  <c r="AD12"/>
  <c r="AE12"/>
  <c r="AF12"/>
  <c r="AG12"/>
  <c r="AG44" s="1"/>
  <c r="AG55" s="1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C6"/>
  <c r="C45" s="1"/>
  <c r="D6"/>
  <c r="E6"/>
  <c r="E45" s="1"/>
  <c r="F6"/>
  <c r="G6"/>
  <c r="H6"/>
  <c r="H45" s="1"/>
  <c r="I6"/>
  <c r="I45" s="1"/>
  <c r="J6"/>
  <c r="K6"/>
  <c r="K45" s="1"/>
  <c r="L6"/>
  <c r="L45" s="1"/>
  <c r="N6"/>
  <c r="O6"/>
  <c r="O45" s="1"/>
  <c r="P6"/>
  <c r="Q6"/>
  <c r="Q45" s="1"/>
  <c r="M6"/>
  <c r="R6"/>
  <c r="R45" s="1"/>
  <c r="S6"/>
  <c r="S45" s="1"/>
  <c r="T6"/>
  <c r="T45" s="1"/>
  <c r="U6"/>
  <c r="V6"/>
  <c r="W6"/>
  <c r="W45" s="1"/>
  <c r="X6"/>
  <c r="X45" s="1"/>
  <c r="Y6"/>
  <c r="Y45" s="1"/>
  <c r="Z6"/>
  <c r="Z45" s="1"/>
  <c r="AA6"/>
  <c r="AA45" s="1"/>
  <c r="AB6"/>
  <c r="AB45" s="1"/>
  <c r="AC6"/>
  <c r="AC45" s="1"/>
  <c r="AD6"/>
  <c r="AD45" s="1"/>
  <c r="AE6"/>
  <c r="AE45" s="1"/>
  <c r="AF6"/>
  <c r="AF45" s="1"/>
  <c r="AG6"/>
  <c r="AG45" s="1"/>
  <c r="AH6"/>
  <c r="AH45" s="1"/>
  <c r="AI6"/>
  <c r="AJ6"/>
  <c r="AJ45" s="1"/>
  <c r="AK6"/>
  <c r="AK45" s="1"/>
  <c r="AL6"/>
  <c r="AM6"/>
  <c r="AM45" s="1"/>
  <c r="AN6"/>
  <c r="AN45" s="1"/>
  <c r="AO6"/>
  <c r="AO45" s="1"/>
  <c r="AP6"/>
  <c r="AP45" s="1"/>
  <c r="AQ6"/>
  <c r="AQ45" s="1"/>
  <c r="AR6"/>
  <c r="AR45" s="1"/>
  <c r="AS6"/>
  <c r="AS45" s="1"/>
  <c r="AT6"/>
  <c r="AT45" s="1"/>
  <c r="AU6"/>
  <c r="AU45" s="1"/>
  <c r="AV6"/>
  <c r="AV45" s="1"/>
  <c r="AW6"/>
  <c r="AW45" s="1"/>
  <c r="AX6"/>
  <c r="AX45" s="1"/>
  <c r="AY6"/>
  <c r="AY45" s="1"/>
  <c r="AZ6"/>
  <c r="AZ45" s="1"/>
  <c r="BA6"/>
  <c r="BA45" s="1"/>
  <c r="BB6"/>
  <c r="BC6"/>
  <c r="BC45" s="1"/>
  <c r="F45"/>
  <c r="G45"/>
  <c r="J45"/>
  <c r="P45"/>
  <c r="U45"/>
  <c r="V45"/>
  <c r="AL45"/>
  <c r="BB45"/>
  <c r="C47"/>
  <c r="D47"/>
  <c r="E47"/>
  <c r="F47"/>
  <c r="G47"/>
  <c r="H47"/>
  <c r="I47"/>
  <c r="J47"/>
  <c r="K47"/>
  <c r="L47"/>
  <c r="N47"/>
  <c r="O47"/>
  <c r="P47"/>
  <c r="Q47"/>
  <c r="M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37"/>
  <c r="B28"/>
  <c r="B22"/>
  <c r="B12"/>
  <c r="B6"/>
  <c r="B45" s="1"/>
  <c r="AG56" l="1"/>
  <c r="BB44"/>
  <c r="BB55" s="1"/>
  <c r="BB56" s="1"/>
  <c r="AX44"/>
  <c r="AX55" s="1"/>
  <c r="AT44"/>
  <c r="AT55" s="1"/>
  <c r="AT56" s="1"/>
  <c r="AL44"/>
  <c r="AL55" s="1"/>
  <c r="AL56" s="1"/>
  <c r="AH44"/>
  <c r="AH55" s="1"/>
  <c r="AH56" s="1"/>
  <c r="R44"/>
  <c r="R55" s="1"/>
  <c r="R56" s="1"/>
  <c r="P44"/>
  <c r="P55" s="1"/>
  <c r="P56" s="1"/>
  <c r="K44"/>
  <c r="K55" s="1"/>
  <c r="K56" s="1"/>
  <c r="BC44"/>
  <c r="BC55" s="1"/>
  <c r="BC56" s="1"/>
  <c r="AY44"/>
  <c r="AY55" s="1"/>
  <c r="AY56" s="1"/>
  <c r="AU44"/>
  <c r="AU55" s="1"/>
  <c r="AU56" s="1"/>
  <c r="L56"/>
  <c r="AX56"/>
  <c r="BA44"/>
  <c r="BA55" s="1"/>
  <c r="BA56" s="1"/>
  <c r="AV44"/>
  <c r="AV55" s="1"/>
  <c r="AV56" s="1"/>
  <c r="AW44"/>
  <c r="AW55" s="1"/>
  <c r="AW56" s="1"/>
  <c r="J44"/>
  <c r="J55" s="1"/>
  <c r="J56" s="1"/>
  <c r="AK44"/>
  <c r="AK55" s="1"/>
  <c r="AK56" s="1"/>
  <c r="O44"/>
  <c r="O55" s="1"/>
  <c r="O56" s="1"/>
  <c r="AZ44"/>
  <c r="AZ55" s="1"/>
  <c r="AZ56" s="1"/>
  <c r="AJ44"/>
  <c r="AJ55" s="1"/>
  <c r="AJ56" s="1"/>
  <c r="M44"/>
  <c r="M55" s="1"/>
  <c r="N44"/>
  <c r="N55" s="1"/>
  <c r="AI44"/>
  <c r="AI55" s="1"/>
  <c r="D44"/>
  <c r="D55" s="1"/>
  <c r="L44"/>
  <c r="L55" s="1"/>
  <c r="AI45"/>
  <c r="M45"/>
  <c r="M56" s="1"/>
  <c r="N45"/>
  <c r="Q44"/>
  <c r="Q55" s="1"/>
  <c r="Q56" s="1"/>
  <c r="D45"/>
  <c r="B35" i="2"/>
  <c r="N56" i="3" l="1"/>
  <c r="D56"/>
  <c r="AI56"/>
  <c r="B47"/>
  <c r="C37"/>
  <c r="C34"/>
  <c r="B34"/>
  <c r="B44" s="1"/>
  <c r="AU45" i="2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U43"/>
  <c r="AT43"/>
  <c r="AS43"/>
  <c r="AQ43"/>
  <c r="AP43"/>
  <c r="AO43"/>
  <c r="AN43"/>
  <c r="AM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T35"/>
  <c r="AU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T26"/>
  <c r="AU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L8"/>
  <c r="AR43"/>
  <c r="AL7"/>
  <c r="AU6"/>
  <c r="AT6"/>
  <c r="AS6"/>
  <c r="AQ6"/>
  <c r="AP6"/>
  <c r="AO6"/>
  <c r="AN6"/>
  <c r="AM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T5"/>
  <c r="AL5"/>
  <c r="H5"/>
  <c r="AM42" l="1"/>
  <c r="AM55" s="1"/>
  <c r="AQ42"/>
  <c r="AQ55" s="1"/>
  <c r="AL6"/>
  <c r="AL42" s="1"/>
  <c r="AL55" s="1"/>
  <c r="O42"/>
  <c r="O55" s="1"/>
  <c r="AE42"/>
  <c r="AE55" s="1"/>
  <c r="AU42"/>
  <c r="AU55" s="1"/>
  <c r="F42"/>
  <c r="F55" s="1"/>
  <c r="R42"/>
  <c r="R55" s="1"/>
  <c r="V42"/>
  <c r="V55" s="1"/>
  <c r="AH42"/>
  <c r="AH55" s="1"/>
  <c r="B42"/>
  <c r="B55" s="1"/>
  <c r="D42"/>
  <c r="D55" s="1"/>
  <c r="H42"/>
  <c r="H55" s="1"/>
  <c r="L42"/>
  <c r="L55" s="1"/>
  <c r="P42"/>
  <c r="P55" s="1"/>
  <c r="T42"/>
  <c r="T55" s="1"/>
  <c r="X42"/>
  <c r="X55" s="1"/>
  <c r="AB42"/>
  <c r="AB55" s="1"/>
  <c r="AF42"/>
  <c r="AF55" s="1"/>
  <c r="AJ42"/>
  <c r="AJ55" s="1"/>
  <c r="AO42"/>
  <c r="AO55" s="1"/>
  <c r="C42"/>
  <c r="C55" s="1"/>
  <c r="G42"/>
  <c r="G55" s="1"/>
  <c r="K42"/>
  <c r="K55" s="1"/>
  <c r="S42"/>
  <c r="S55" s="1"/>
  <c r="W42"/>
  <c r="W55" s="1"/>
  <c r="AA42"/>
  <c r="AA55" s="1"/>
  <c r="AI42"/>
  <c r="AI55" s="1"/>
  <c r="AN42"/>
  <c r="AN55" s="1"/>
  <c r="AS42"/>
  <c r="AS55" s="1"/>
  <c r="J42"/>
  <c r="J55" s="1"/>
  <c r="N42"/>
  <c r="N55" s="1"/>
  <c r="Z42"/>
  <c r="Z55" s="1"/>
  <c r="AD42"/>
  <c r="AD55" s="1"/>
  <c r="AP42"/>
  <c r="AP55" s="1"/>
  <c r="AT42"/>
  <c r="AT55" s="1"/>
  <c r="AR6"/>
  <c r="AR42" s="1"/>
  <c r="AR55" s="1"/>
  <c r="E42"/>
  <c r="E55" s="1"/>
  <c r="I42"/>
  <c r="I55" s="1"/>
  <c r="M42"/>
  <c r="M55" s="1"/>
  <c r="Q42"/>
  <c r="Q55" s="1"/>
  <c r="U42"/>
  <c r="U55" s="1"/>
  <c r="Y42"/>
  <c r="Y55" s="1"/>
  <c r="AC42"/>
  <c r="AC55" s="1"/>
  <c r="AG42"/>
  <c r="AG55" s="1"/>
  <c r="AK42"/>
  <c r="AK55" s="1"/>
  <c r="AL43"/>
  <c r="C44" i="3" l="1"/>
  <c r="C55" s="1"/>
  <c r="C56" s="1"/>
  <c r="AM44"/>
  <c r="AM55" s="1"/>
  <c r="AM56" s="1"/>
  <c r="H44"/>
  <c r="H55" s="1"/>
  <c r="H56" s="1"/>
  <c r="AF44"/>
  <c r="AF55" s="1"/>
  <c r="AF56" s="1"/>
  <c r="AC44"/>
  <c r="AC55" s="1"/>
  <c r="AC56" s="1"/>
  <c r="F44"/>
  <c r="F55" s="1"/>
  <c r="F56" s="1"/>
  <c r="W44"/>
  <c r="W55" s="1"/>
  <c r="W56" s="1"/>
  <c r="S44"/>
  <c r="S55" s="1"/>
  <c r="S56" s="1"/>
  <c r="I44"/>
  <c r="I55" s="1"/>
  <c r="I56" s="1"/>
  <c r="AA44"/>
  <c r="AA55" s="1"/>
  <c r="AA56" s="1"/>
  <c r="V44"/>
  <c r="V55" s="1"/>
  <c r="V56" s="1"/>
  <c r="T44"/>
  <c r="T55" s="1"/>
  <c r="T56" s="1"/>
  <c r="X44"/>
  <c r="X55" s="1"/>
  <c r="X56" s="1"/>
  <c r="AE44"/>
  <c r="AE55" s="1"/>
  <c r="AE56" s="1"/>
  <c r="AQ44"/>
  <c r="AQ55" s="1"/>
  <c r="AQ56" s="1"/>
  <c r="AN44"/>
  <c r="AN55" s="1"/>
  <c r="AN56" s="1"/>
  <c r="Z44"/>
  <c r="Z55" s="1"/>
  <c r="Z56" s="1"/>
  <c r="G44"/>
  <c r="G55" s="1"/>
  <c r="G56" s="1"/>
  <c r="AB44"/>
  <c r="AB55" s="1"/>
  <c r="AB56" s="1"/>
  <c r="Y44"/>
  <c r="Y55" s="1"/>
  <c r="Y56" s="1"/>
  <c r="AS44"/>
  <c r="AS55" s="1"/>
  <c r="AS56" s="1"/>
  <c r="AR44"/>
  <c r="AR55" s="1"/>
  <c r="AR56" s="1"/>
  <c r="AP44"/>
  <c r="AP55" s="1"/>
  <c r="AP56" s="1"/>
  <c r="E44"/>
  <c r="E55" s="1"/>
  <c r="E56" s="1"/>
  <c r="AO44"/>
  <c r="AO55" s="1"/>
  <c r="AO56" s="1"/>
  <c r="AD44"/>
  <c r="AD55" s="1"/>
  <c r="AD56" s="1"/>
  <c r="U44"/>
  <c r="U55" s="1"/>
  <c r="U56" s="1"/>
</calcChain>
</file>

<file path=xl/sharedStrings.xml><?xml version="1.0" encoding="utf-8"?>
<sst xmlns="http://schemas.openxmlformats.org/spreadsheetml/2006/main" count="684" uniqueCount="354">
  <si>
    <t>Country</t>
  </si>
  <si>
    <t>Argentina</t>
  </si>
  <si>
    <t>Brazil</t>
  </si>
  <si>
    <t>Canada</t>
  </si>
  <si>
    <t>China</t>
  </si>
  <si>
    <t>Colombia</t>
  </si>
  <si>
    <t>Guatemala</t>
  </si>
  <si>
    <t>France</t>
  </si>
  <si>
    <t>India</t>
  </si>
  <si>
    <t>Indonesia</t>
  </si>
  <si>
    <t>Mexico</t>
  </si>
  <si>
    <t>South Africa</t>
  </si>
  <si>
    <t>City</t>
  </si>
  <si>
    <t>Buenos Aires</t>
  </si>
  <si>
    <t>Belo Horizonte</t>
  </si>
  <si>
    <t>Guatemala City</t>
  </si>
  <si>
    <t>Île-de-France (Greater Paris)</t>
  </si>
  <si>
    <t>Ahmedabad</t>
  </si>
  <si>
    <t>Jakarta</t>
  </si>
  <si>
    <t>Los Angeles, CA</t>
  </si>
  <si>
    <t>System</t>
  </si>
  <si>
    <t>Metrobus</t>
  </si>
  <si>
    <t>Move</t>
  </si>
  <si>
    <t>(no BRT system name)</t>
  </si>
  <si>
    <t>Transmetro</t>
  </si>
  <si>
    <t>Janmarg</t>
  </si>
  <si>
    <t>Transjakarta</t>
  </si>
  <si>
    <t>Corridor</t>
  </si>
  <si>
    <t>B1</t>
  </si>
  <si>
    <t>(only 1 line)</t>
  </si>
  <si>
    <t>Corridor Length (km)</t>
  </si>
  <si>
    <t>BRT Basics - Minimum score of 20 points needed</t>
  </si>
  <si>
    <t>Dedicated right-of-way - Minimum 4 points</t>
  </si>
  <si>
    <t>Busway alignment - Minimum 4 points</t>
  </si>
  <si>
    <t>Off-board fare collection</t>
  </si>
  <si>
    <t>Intersection treatments</t>
  </si>
  <si>
    <t>Platform-level boarding</t>
  </si>
  <si>
    <t>Service Planning</t>
  </si>
  <si>
    <t>Multiple routes</t>
  </si>
  <si>
    <t>Express, limited, and local services</t>
  </si>
  <si>
    <t>Control center</t>
  </si>
  <si>
    <t>Located In top ten corridors</t>
  </si>
  <si>
    <t>Demand Profile</t>
  </si>
  <si>
    <t>Hours of operations</t>
  </si>
  <si>
    <t>Multi-corridor network</t>
  </si>
  <si>
    <t>Infrastructure</t>
  </si>
  <si>
    <t>Passing lanes at stations</t>
  </si>
  <si>
    <t>Minimizing bus emissions</t>
  </si>
  <si>
    <t>Stations set back from intersections</t>
  </si>
  <si>
    <t>Center stations</t>
  </si>
  <si>
    <t>Pavement quality</t>
  </si>
  <si>
    <t>Station Design and Station-bus Interface</t>
  </si>
  <si>
    <t>Distances between stations</t>
  </si>
  <si>
    <t>Safe and comfortable stations</t>
  </si>
  <si>
    <t>Number of doors on bus</t>
  </si>
  <si>
    <t>Docking bays and sub-stops</t>
  </si>
  <si>
    <t>Sliding doors in BRT stations</t>
  </si>
  <si>
    <t>Communications and Marketing</t>
  </si>
  <si>
    <t>Branding</t>
  </si>
  <si>
    <t>Passenger information</t>
  </si>
  <si>
    <t>Integration and Access</t>
  </si>
  <si>
    <t>Universal access</t>
  </si>
  <si>
    <t>Integration with other public transport</t>
  </si>
  <si>
    <t>Pedestrian access</t>
  </si>
  <si>
    <t>Secure bicycle parking</t>
  </si>
  <si>
    <t>Bicycle lanes</t>
  </si>
  <si>
    <t>Bicycle-sharing integration</t>
  </si>
  <si>
    <t>TOTAL 100</t>
  </si>
  <si>
    <t>BRT BASICS (MINIMUM NEEDED 20)</t>
  </si>
  <si>
    <t>Point Deductions</t>
  </si>
  <si>
    <t>Commercial Speeds</t>
  </si>
  <si>
    <t>Peak passengers per hour per direction (pphpd) below 1,000</t>
  </si>
  <si>
    <t>Lack of enforcement of right-of-way</t>
  </si>
  <si>
    <t>Significant gap between bus floor and station platform</t>
  </si>
  <si>
    <t>Overcrowding</t>
  </si>
  <si>
    <t>Peak frequency</t>
  </si>
  <si>
    <t>Off-peak frequency</t>
  </si>
  <si>
    <t>Poorly-maintained Busway, Buses, Stations and Technology Systems</t>
  </si>
  <si>
    <t>Total Score:</t>
  </si>
  <si>
    <t>Classification:</t>
  </si>
  <si>
    <t>BRONZE</t>
  </si>
  <si>
    <t>Chile</t>
  </si>
  <si>
    <t>Ecuador</t>
  </si>
  <si>
    <t>South Korea</t>
  </si>
  <si>
    <t>Thailand</t>
  </si>
  <si>
    <t>USA</t>
  </si>
  <si>
    <t>Venezuela</t>
  </si>
  <si>
    <t>Rio de Janeiro</t>
  </si>
  <si>
    <t>Santiago</t>
  </si>
  <si>
    <t>Changde</t>
  </si>
  <si>
    <t>Chengdu</t>
  </si>
  <si>
    <t>Dalian</t>
  </si>
  <si>
    <t>Hefei</t>
  </si>
  <si>
    <t>Jinan</t>
  </si>
  <si>
    <t>Lianyungang</t>
  </si>
  <si>
    <t>Urumuqi</t>
  </si>
  <si>
    <t>Xiamen</t>
  </si>
  <si>
    <t>Yancheng</t>
  </si>
  <si>
    <t>Yinchuan</t>
  </si>
  <si>
    <t>Zaozhuang</t>
  </si>
  <si>
    <t>Zhengzhou</t>
  </si>
  <si>
    <t>Zhongshan</t>
  </si>
  <si>
    <t>Quito</t>
  </si>
  <si>
    <t>Surat</t>
  </si>
  <si>
    <t>Mexico City</t>
  </si>
  <si>
    <t>Monterrey</t>
  </si>
  <si>
    <t>Puebla</t>
  </si>
  <si>
    <t>Johannesburg</t>
  </si>
  <si>
    <t>Seoul</t>
  </si>
  <si>
    <t>Bangkok</t>
  </si>
  <si>
    <t>San Bernardino, CA</t>
  </si>
  <si>
    <t>Seattle</t>
  </si>
  <si>
    <t>Caracas</t>
  </si>
  <si>
    <t>Transantiago</t>
  </si>
  <si>
    <t>Changde BRT</t>
  </si>
  <si>
    <t>Chengdu BRT</t>
  </si>
  <si>
    <t>Dalian BRT</t>
  </si>
  <si>
    <t>Hefei BRT</t>
  </si>
  <si>
    <t>Jinan BRT</t>
  </si>
  <si>
    <t>Lianyungang BRT</t>
  </si>
  <si>
    <t>Urumuqi BRT</t>
  </si>
  <si>
    <t>Xiamen BRT</t>
  </si>
  <si>
    <t>Yancheng BRT</t>
  </si>
  <si>
    <t>Yinchuan BRT</t>
  </si>
  <si>
    <t>Zaozhuang BRT</t>
  </si>
  <si>
    <t>Zhengzhou BRT</t>
  </si>
  <si>
    <t>Zhongshan BRT</t>
  </si>
  <si>
    <t>Trans-Val-de-Marne (TVM)</t>
  </si>
  <si>
    <t>Sitilink</t>
  </si>
  <si>
    <t>Mexibus</t>
  </si>
  <si>
    <t>Ecovia</t>
  </si>
  <si>
    <t>RUTA</t>
  </si>
  <si>
    <t>Rea Vaya</t>
  </si>
  <si>
    <t>Bangkok BRT</t>
  </si>
  <si>
    <t>sbX</t>
  </si>
  <si>
    <t>Metro</t>
  </si>
  <si>
    <t>BusCaracas</t>
  </si>
  <si>
    <t>9 de Julio</t>
  </si>
  <si>
    <t>Cristiano Machado</t>
  </si>
  <si>
    <t>Transoeste</t>
  </si>
  <si>
    <t>Transcarioca</t>
  </si>
  <si>
    <t>Avenida Grecia</t>
  </si>
  <si>
    <t>Avenidas Las Industrias, Pedro Aguirre Cerda and Santa Rosa</t>
  </si>
  <si>
    <t>Changde Dadao</t>
  </si>
  <si>
    <t>Erhuan Lu</t>
  </si>
  <si>
    <t>Zhangqian Lu - Songjiang Lu - Huabei Lu - Xi'an Lu</t>
  </si>
  <si>
    <t>Hefei Line 1 (Changjiang)</t>
  </si>
  <si>
    <t>B7 corridor Xierhuan</t>
  </si>
  <si>
    <t>Xingfu-Hailian-Xingangcheng-Gangcheng</t>
  </si>
  <si>
    <t>Corridor 1 (Beijinglu-Xibeilu-Yangzijianglu)</t>
  </si>
  <si>
    <t>Kaifang Dadao - Jiefang Nanlu</t>
  </si>
  <si>
    <t>Huanghe East-Nanxun-Qinghe</t>
  </si>
  <si>
    <t>B3</t>
  </si>
  <si>
    <t>B5</t>
  </si>
  <si>
    <t>Zhongshan 2nd-5th Rd - Jiangling Rd</t>
  </si>
  <si>
    <t>Corredor sur occidental</t>
  </si>
  <si>
    <t>Corredor sur oriental</t>
  </si>
  <si>
    <t>TVM (Antony-La Croix de Berny - Saint-Maur-Créteil</t>
  </si>
  <si>
    <t>Eje Sur</t>
  </si>
  <si>
    <t>Eje Central</t>
  </si>
  <si>
    <t>Sola-AEC</t>
  </si>
  <si>
    <t>Udhna - Sachin GIDC</t>
  </si>
  <si>
    <t>Corridor 1</t>
  </si>
  <si>
    <t>L5 Río de los Remedios - San Lazaro</t>
  </si>
  <si>
    <t>L3 Pantitlán-Chimalhuacan</t>
  </si>
  <si>
    <t>Lincoln-Ruiz Cortines</t>
  </si>
  <si>
    <t>Chachapa -Tlaxcalancingo</t>
  </si>
  <si>
    <t>Phase IB</t>
  </si>
  <si>
    <t>Yeouidaebang-ro/Siheung-daero</t>
  </si>
  <si>
    <t>Gyeongin-ro</t>
  </si>
  <si>
    <t>Gangnam-Daero</t>
  </si>
  <si>
    <t>Dongsomun-ro/Dobong-ro</t>
  </si>
  <si>
    <t>Susack BRT</t>
  </si>
  <si>
    <t>Cheonho-Daero - West</t>
  </si>
  <si>
    <t>Cheonho-Daero - East</t>
  </si>
  <si>
    <t>Sathorn Station to Rama III Station</t>
  </si>
  <si>
    <t>E Street</t>
  </si>
  <si>
    <t>Downtown Seattle Transit Tunnel/SODO Busway</t>
  </si>
  <si>
    <t>Línea 7</t>
  </si>
  <si>
    <t>Suggestions for Quick Improvements</t>
  </si>
  <si>
    <t>Quick, relatively low-cost suggestions for how to improve a corridor`s score and effectiveness</t>
  </si>
  <si>
    <t>1) Implement off-board fare collection</t>
  </si>
  <si>
    <t>1) Implement more bus priority and turn restrictions at intersections</t>
  </si>
  <si>
    <t>1) Rebuild deteriorated busway</t>
  </si>
  <si>
    <t>1) Significantly improve customer information, including real-time arrival data</t>
  </si>
  <si>
    <t>1) Significanlty improve customer information</t>
  </si>
  <si>
    <t>1) Expand off-board fare collection to entrie corridor</t>
  </si>
  <si>
    <t>1) Add elevators to improve wheelchair access</t>
  </si>
  <si>
    <t>1) Implement turn restrictions and improve bus priority at intersections</t>
  </si>
  <si>
    <t>1) Improve pedestrian access to stations</t>
  </si>
  <si>
    <t>1) Expand off-board fare collection to entire corridor</t>
  </si>
  <si>
    <t>1) Improve corridor branding</t>
  </si>
  <si>
    <t>1) Examine adding additional routes to serve the corridor</t>
  </si>
  <si>
    <t>1) Examine ways to create platform-level boarding</t>
  </si>
  <si>
    <t>1) Run services later in the evenings</t>
  </si>
  <si>
    <t>1) Increase the number of turn restrictions at intersections</t>
  </si>
  <si>
    <t>1) Restrict access to corridor to BRT buses with mutiple doors</t>
  </si>
  <si>
    <t>1) Improve ROW enforcement to maintain exclusive space for BRT vehicles</t>
  </si>
  <si>
    <t>1) Implement exclusive BRT lanes on overpasses.</t>
  </si>
  <si>
    <t>1) Increase route frequencies during peak hours</t>
  </si>
  <si>
    <t>2) Add true express service along corridor</t>
  </si>
  <si>
    <t>2) improve fare and information integration between BRT and other transit services</t>
  </si>
  <si>
    <t>2) Run more buses to reduce crowding</t>
  </si>
  <si>
    <t>2) Train drivers to eliminate gap between bus &amp; platform</t>
  </si>
  <si>
    <t>2) Add express or limited services</t>
  </si>
  <si>
    <t>2) Implement turn restrictions along corridor</t>
  </si>
  <si>
    <t>2) Improve bike access through bicycle lanes and secure bicycle parking</t>
  </si>
  <si>
    <t>2) Implement corridor branding and improved passenger information systems</t>
  </si>
  <si>
    <t>2) Implement universal access to stations</t>
  </si>
  <si>
    <t>2) Improve pedestrian access to stations</t>
  </si>
  <si>
    <t>2) Improve bike access through secure bicycle parking</t>
  </si>
  <si>
    <t>2) Improve corridor branding</t>
  </si>
  <si>
    <t>2) Implement turn restrictions and improve bus priority at intersections</t>
  </si>
  <si>
    <t>2) Examine adding additional routes to service the corridor</t>
  </si>
  <si>
    <t>2) Improve bike access through secure bicycle parking and bicycle lanes</t>
  </si>
  <si>
    <t>2) Consider adding sliding doors at stations</t>
  </si>
  <si>
    <t>2) Run services later in the evenings</t>
  </si>
  <si>
    <t>2) Extend hours of operation</t>
  </si>
  <si>
    <t>2) Better integrate system with other public transportation</t>
  </si>
  <si>
    <t>2) Improve pedestrian access at stations.</t>
  </si>
  <si>
    <t>2) Improve driver training to eliminate gap between bus &amp;  platform</t>
  </si>
  <si>
    <t>2) Purchase new buses with multiple, wide doors and ability to have platform-level boarding</t>
  </si>
  <si>
    <t>2) Examine adding additional routes to serve the corridor</t>
  </si>
  <si>
    <t>2) Extend hours of operation until midnight</t>
  </si>
  <si>
    <t>2) Increase route frequencies so all routes on corridor meet minimum standard</t>
  </si>
  <si>
    <t>3) Improve fare integration between buses and metro</t>
  </si>
  <si>
    <t>3) Improve ROW enforcement in CBD</t>
  </si>
  <si>
    <t>3) Train drivers to pull closer to platform to reduce gap.</t>
  </si>
  <si>
    <t>3) Improve bike access through bicycle lanes and secure bicycle parking</t>
  </si>
  <si>
    <t>3) Improve access to stations and within stations</t>
  </si>
  <si>
    <t>3) Expand bike share to include BRT corridor</t>
  </si>
  <si>
    <t>3) Improve ROW enforcement</t>
  </si>
  <si>
    <t>3) Improve bike access through secure bicycle parking</t>
  </si>
  <si>
    <t>3) Run more buses or increase sixe of vehicles to reduce crowding</t>
  </si>
  <si>
    <t>3) Improve bike access through secure bicycle parking and bicycle lanes</t>
  </si>
  <si>
    <t>3) Improve pedestrian access to stations</t>
  </si>
  <si>
    <t>3) Improve peak hour frequency of service along corridor</t>
  </si>
  <si>
    <t>3) Consider bike share to improve bike access and increase BRT ridership</t>
  </si>
  <si>
    <t>3) Improve bus and station maintenance</t>
  </si>
  <si>
    <t>3) Exapnd bike share system to improve bike access and increase BRT ridership</t>
  </si>
  <si>
    <t>3) Increase peak hour service frequency</t>
  </si>
  <si>
    <t>3) Purchase additional buses with 3 doors or 2 wide doors and low-emissions</t>
  </si>
  <si>
    <t>3) Add additional service frequency to reduce crowding</t>
  </si>
  <si>
    <t>3) Implement more secure bicycle parking at stations</t>
  </si>
  <si>
    <t>3) Improve corridor maintenance</t>
  </si>
  <si>
    <t>3) Improve station, bus, &amp; information system maintenance</t>
  </si>
  <si>
    <t>3) Brand BRT buses separate from other buses on BRT corridor</t>
  </si>
  <si>
    <t>3) Implement turn restrictions at additional intersections</t>
  </si>
  <si>
    <t>Australia</t>
  </si>
  <si>
    <t>Peru</t>
  </si>
  <si>
    <t>UK</t>
  </si>
  <si>
    <t>Brisbane</t>
  </si>
  <si>
    <t>Curitiba</t>
  </si>
  <si>
    <t>São Paulo</t>
  </si>
  <si>
    <t>Ottawa, ON</t>
  </si>
  <si>
    <t>Beijing</t>
  </si>
  <si>
    <t>Changzhou</t>
  </si>
  <si>
    <t>Guangzhou</t>
  </si>
  <si>
    <t>Lanzhou</t>
  </si>
  <si>
    <t>Barranquilla</t>
  </si>
  <si>
    <t>Bogota</t>
  </si>
  <si>
    <t>Cali</t>
  </si>
  <si>
    <t>Medellin</t>
  </si>
  <si>
    <t>Guayaquil</t>
  </si>
  <si>
    <t>Nantes</t>
  </si>
  <si>
    <t>Rouen</t>
  </si>
  <si>
    <t>Delhi</t>
  </si>
  <si>
    <t>Guadalajara</t>
  </si>
  <si>
    <t>Lima</t>
  </si>
  <si>
    <t>Cape Town</t>
  </si>
  <si>
    <t>Cambridge</t>
  </si>
  <si>
    <t>Cleveland, OH</t>
  </si>
  <si>
    <t>Eugene, OR</t>
  </si>
  <si>
    <t>Pittsburgh, PA</t>
  </si>
  <si>
    <t>Las Vegas, NV</t>
  </si>
  <si>
    <t>?</t>
  </si>
  <si>
    <t>Rede Integrada de Transporte (RIT)</t>
  </si>
  <si>
    <t>(no BRT system Name)</t>
  </si>
  <si>
    <t>Transitway</t>
  </si>
  <si>
    <t>Beijing BRT</t>
  </si>
  <si>
    <t>Changzhou BRT</t>
  </si>
  <si>
    <t>Guangzhou BRT</t>
  </si>
  <si>
    <t>Lanzhou BRT</t>
  </si>
  <si>
    <t>TransMilenio</t>
  </si>
  <si>
    <t>MIO</t>
  </si>
  <si>
    <t>Metroplús</t>
  </si>
  <si>
    <t>Megabús</t>
  </si>
  <si>
    <t>Metrovia</t>
  </si>
  <si>
    <t>Metrobus-Q</t>
  </si>
  <si>
    <t>Nantes Busway</t>
  </si>
  <si>
    <t>TEOR (Transport Est-Ouest Rouennais)</t>
  </si>
  <si>
    <t>Delhi BRTS</t>
  </si>
  <si>
    <t>TransJakarta</t>
  </si>
  <si>
    <t>Macrobus</t>
  </si>
  <si>
    <t>El Metropolitano</t>
  </si>
  <si>
    <t>MyCiTi</t>
  </si>
  <si>
    <t>Cambridgeshire Busway</t>
  </si>
  <si>
    <t>Emerald Express (EmX)</t>
  </si>
  <si>
    <t>Juan B Justo</t>
  </si>
  <si>
    <t>South East Busway</t>
  </si>
  <si>
    <t>Green Line</t>
  </si>
  <si>
    <t>(All RIT corridors)</t>
  </si>
  <si>
    <t>TransOeste</t>
  </si>
  <si>
    <t>Expresso Tiradentes</t>
  </si>
  <si>
    <t>Abd. Jabaquara</t>
  </si>
  <si>
    <t>(All corridors)</t>
  </si>
  <si>
    <t>Entire Network</t>
  </si>
  <si>
    <t>Beiyuan dajie</t>
  </si>
  <si>
    <t>Lishan Lu</t>
  </si>
  <si>
    <t>Erhuandonglu</t>
  </si>
  <si>
    <t>Gongyebeilu-Aotizonglu Line 6</t>
  </si>
  <si>
    <t>Zhongshan Avenue</t>
  </si>
  <si>
    <t>Anning Lu</t>
  </si>
  <si>
    <t>Autonorte</t>
  </si>
  <si>
    <t>Suba</t>
  </si>
  <si>
    <t>Calle 80</t>
  </si>
  <si>
    <t>Americas</t>
  </si>
  <si>
    <t>NQS</t>
  </si>
  <si>
    <t>El Dorado</t>
  </si>
  <si>
    <t>1st phase (all corridors)</t>
  </si>
  <si>
    <t>Troncal 3: Bastion-Centro</t>
  </si>
  <si>
    <t>Troncal 1: Guasmo-Río Daule</t>
  </si>
  <si>
    <t>Trolebus, Central-Norte and Ecovia</t>
  </si>
  <si>
    <t>Line 4</t>
  </si>
  <si>
    <t>RTO-Maninagar</t>
  </si>
  <si>
    <t>Narol-Naroda</t>
  </si>
  <si>
    <t>Moolchand-Ambedkar Nagar</t>
  </si>
  <si>
    <t>Line 1</t>
  </si>
  <si>
    <t>Line 2</t>
  </si>
  <si>
    <t>Line 3</t>
  </si>
  <si>
    <t>Phase 1A</t>
  </si>
  <si>
    <t>Phase IA</t>
  </si>
  <si>
    <t>Route A</t>
  </si>
  <si>
    <t>Healthline</t>
  </si>
  <si>
    <t>Martin Luther King Jr. East Busway</t>
  </si>
  <si>
    <t>West Busway</t>
  </si>
  <si>
    <t>South Busway</t>
  </si>
  <si>
    <t>Strip &amp; Downtown Express (SDX)</t>
  </si>
  <si>
    <t>Orange line</t>
  </si>
  <si>
    <t>Busway alignment</t>
  </si>
  <si>
    <t>Dedicated right-of-way</t>
  </si>
  <si>
    <t>Quality of Service &amp; Passenger Information Systems</t>
  </si>
  <si>
    <t>BRT BASICS (MINIMUM NEEDED 18)</t>
  </si>
  <si>
    <t>Basic BRT</t>
  </si>
  <si>
    <t>SILVER</t>
  </si>
  <si>
    <t>GOLD</t>
  </si>
  <si>
    <t>(no name)</t>
  </si>
  <si>
    <t>(no corridor name)</t>
  </si>
  <si>
    <t>(no system name)</t>
  </si>
  <si>
    <t>BRT Basics - Minimum score of 18 points needed</t>
  </si>
  <si>
    <t>Gold, Silver, Bronze, or Basic BRT</t>
  </si>
  <si>
    <t>(All Corridors)</t>
  </si>
  <si>
    <t>Pereira</t>
  </si>
  <si>
    <t>*Scored prior to 2013 BRT Standard release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</si>
</sst>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#,##0.0"/>
    <numFmt numFmtId="169" formatCode="##&quot;*&quot;"/>
  </numFmts>
  <fonts count="129">
    <font>
      <sz val="10"/>
      <color rgb="FF000000"/>
      <name val="Arial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b/>
      <i/>
      <sz val="12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0"/>
      <color rgb="FF000000"/>
      <name val="Arial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0"/>
      <color rgb="FFFF0000"/>
      <name val="Arial"/>
      <family val="2"/>
    </font>
    <font>
      <sz val="14"/>
      <color rgb="FF000000"/>
      <name val="Calibri"/>
      <family val="2"/>
    </font>
    <font>
      <i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i/>
      <sz val="12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2"/>
      <color rgb="FF000000"/>
      <name val="Arial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FF0000"/>
      <name val="Arial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i/>
      <sz val="12"/>
      <color rgb="FF000000"/>
      <name val="Calibri"/>
      <family val="2"/>
      <scheme val="minor"/>
    </font>
    <font>
      <b/>
      <i/>
      <sz val="12"/>
      <name val="Arial"/>
      <family val="2"/>
    </font>
    <font>
      <b/>
      <i/>
      <sz val="14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4"/>
      <name val="Calibri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33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B050"/>
      </left>
      <right style="thin">
        <color rgb="FF008000"/>
      </right>
      <top style="thin">
        <color rgb="FF008000"/>
      </top>
      <bottom style="thin">
        <color rgb="FF00B050"/>
      </bottom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rgb="FF00800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B050"/>
      </bottom>
      <diagonal/>
    </border>
    <border>
      <left style="thin">
        <color rgb="FF008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8000"/>
      </left>
      <right style="thin">
        <color indexed="64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indexed="64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 style="thin">
        <color rgb="FF008000"/>
      </right>
      <top style="thin">
        <color indexed="64"/>
      </top>
      <bottom style="thin">
        <color rgb="FF00B050"/>
      </bottom>
      <diagonal/>
    </border>
    <border>
      <left style="thin">
        <color rgb="FF008000"/>
      </left>
      <right style="thin">
        <color indexed="64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rgb="FF008000"/>
      </right>
      <top/>
      <bottom style="thin">
        <color indexed="64"/>
      </bottom>
      <diagonal/>
    </border>
    <border>
      <left style="thin">
        <color rgb="FF00800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thin">
        <color rgb="FF008000"/>
      </top>
      <bottom style="thin">
        <color indexed="64"/>
      </bottom>
      <diagonal/>
    </border>
    <border>
      <left/>
      <right/>
      <top style="thin">
        <color rgb="FF008000"/>
      </top>
      <bottom style="thin">
        <color rgb="FFFF0000"/>
      </bottom>
      <diagonal/>
    </border>
    <border>
      <left style="thin">
        <color rgb="FF008000"/>
      </left>
      <right style="thin">
        <color indexed="64"/>
      </right>
      <top style="thin">
        <color rgb="FF008000"/>
      </top>
      <bottom style="thin">
        <color rgb="FF00B05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00B050"/>
      </top>
      <bottom style="thin">
        <color rgb="FFFF0000"/>
      </bottom>
      <diagonal/>
    </border>
    <border>
      <left style="thin">
        <color rgb="FF008000"/>
      </left>
      <right style="thin">
        <color rgb="FF00B050"/>
      </right>
      <top style="thin">
        <color rgb="FF008000"/>
      </top>
      <bottom style="thin">
        <color rgb="FF00B050"/>
      </bottom>
      <diagonal/>
    </border>
    <border>
      <left style="thin">
        <color rgb="FF008000"/>
      </left>
      <right style="thin">
        <color indexed="64"/>
      </right>
      <top style="thin">
        <color rgb="FF008000"/>
      </top>
      <bottom style="thin">
        <color indexed="64"/>
      </bottom>
      <diagonal/>
    </border>
    <border>
      <left style="thin">
        <color rgb="FF008000"/>
      </left>
      <right style="thin">
        <color indexed="64"/>
      </right>
      <top style="thin">
        <color indexed="64"/>
      </top>
      <bottom style="thin">
        <color rgb="FF008000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 applyAlignment="1">
      <alignment wrapText="1"/>
    </xf>
    <xf numFmtId="0" fontId="1" fillId="5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4" fillId="5" borderId="1" xfId="0" applyFont="1" applyFill="1" applyBorder="1" applyAlignment="1">
      <alignment horizontal="center" wrapText="1"/>
    </xf>
    <xf numFmtId="0" fontId="15" fillId="7" borderId="9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17" fillId="5" borderId="11" xfId="0" applyFont="1" applyFill="1" applyBorder="1" applyAlignment="1">
      <alignment horizontal="center"/>
    </xf>
    <xf numFmtId="1" fontId="18" fillId="0" borderId="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22" fillId="5" borderId="2" xfId="0" applyFont="1" applyFill="1" applyBorder="1" applyAlignment="1">
      <alignment horizontal="center"/>
    </xf>
    <xf numFmtId="1" fontId="25" fillId="7" borderId="2" xfId="0" applyNumberFormat="1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8" xfId="0" applyFont="1" applyBorder="1" applyAlignment="1">
      <alignment vertical="center" wrapText="1"/>
    </xf>
    <xf numFmtId="0" fontId="34" fillId="0" borderId="7" xfId="0" applyFont="1" applyBorder="1" applyAlignment="1">
      <alignment horizontal="center"/>
    </xf>
    <xf numFmtId="0" fontId="35" fillId="0" borderId="2" xfId="0" applyFont="1" applyBorder="1" applyAlignment="1">
      <alignment horizontal="center" wrapText="1"/>
    </xf>
    <xf numFmtId="1" fontId="37" fillId="0" borderId="8" xfId="0" applyNumberFormat="1" applyFont="1" applyBorder="1" applyAlignment="1">
      <alignment horizontal="center" vertical="center" wrapText="1"/>
    </xf>
    <xf numFmtId="0" fontId="38" fillId="5" borderId="18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0" fontId="42" fillId="3" borderId="2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wrapText="1"/>
    </xf>
    <xf numFmtId="0" fontId="47" fillId="0" borderId="18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wrapText="1"/>
    </xf>
    <xf numFmtId="0" fontId="49" fillId="7" borderId="19" xfId="0" applyFont="1" applyFill="1" applyBorder="1" applyAlignment="1">
      <alignment horizontal="center"/>
    </xf>
    <xf numFmtId="0" fontId="52" fillId="7" borderId="20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3" borderId="8" xfId="0" applyFont="1" applyFill="1" applyBorder="1" applyAlignment="1">
      <alignment horizontal="center" vertical="top"/>
    </xf>
    <xf numFmtId="0" fontId="56" fillId="3" borderId="7" xfId="0" applyFont="1" applyFill="1" applyBorder="1" applyAlignment="1">
      <alignment vertical="center" wrapText="1"/>
    </xf>
    <xf numFmtId="0" fontId="59" fillId="7" borderId="1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61" fillId="0" borderId="22" xfId="0" applyFont="1" applyBorder="1" applyAlignment="1">
      <alignment horizontal="center" vertical="center"/>
    </xf>
    <xf numFmtId="0" fontId="62" fillId="3" borderId="8" xfId="0" applyFont="1" applyFill="1" applyBorder="1" applyAlignment="1">
      <alignment vertical="top"/>
    </xf>
    <xf numFmtId="0" fontId="64" fillId="0" borderId="14" xfId="0" applyFont="1" applyBorder="1" applyAlignment="1">
      <alignment wrapText="1"/>
    </xf>
    <xf numFmtId="0" fontId="65" fillId="0" borderId="21" xfId="0" applyFont="1" applyBorder="1" applyAlignment="1">
      <alignment horizontal="center" vertical="top"/>
    </xf>
    <xf numFmtId="0" fontId="67" fillId="5" borderId="7" xfId="0" applyFont="1" applyFill="1" applyBorder="1" applyAlignment="1">
      <alignment vertical="center"/>
    </xf>
    <xf numFmtId="0" fontId="68" fillId="0" borderId="1" xfId="0" applyFont="1" applyBorder="1" applyAlignment="1">
      <alignment horizontal="center" vertical="center" wrapText="1"/>
    </xf>
    <xf numFmtId="0" fontId="69" fillId="5" borderId="7" xfId="0" applyFont="1" applyFill="1" applyBorder="1" applyAlignment="1">
      <alignment horizontal="left" vertical="center"/>
    </xf>
    <xf numFmtId="0" fontId="70" fillId="0" borderId="4" xfId="0" applyFont="1" applyBorder="1" applyAlignment="1">
      <alignment horizontal="center" vertical="center"/>
    </xf>
    <xf numFmtId="0" fontId="72" fillId="5" borderId="1" xfId="0" applyFont="1" applyFill="1" applyBorder="1" applyAlignment="1">
      <alignment horizontal="center" wrapText="1"/>
    </xf>
    <xf numFmtId="1" fontId="75" fillId="5" borderId="8" xfId="0" applyNumberFormat="1" applyFont="1" applyFill="1" applyBorder="1" applyAlignment="1">
      <alignment horizontal="center" vertical="center" wrapText="1"/>
    </xf>
    <xf numFmtId="0" fontId="78" fillId="5" borderId="4" xfId="0" applyFont="1" applyFill="1" applyBorder="1" applyAlignment="1">
      <alignment horizontal="center"/>
    </xf>
    <xf numFmtId="0" fontId="79" fillId="7" borderId="2" xfId="0" applyFont="1" applyFill="1" applyBorder="1" applyAlignment="1">
      <alignment horizontal="center" vertical="center"/>
    </xf>
    <xf numFmtId="0" fontId="81" fillId="4" borderId="7" xfId="0" applyFont="1" applyFill="1" applyBorder="1" applyAlignment="1">
      <alignment vertical="center"/>
    </xf>
    <xf numFmtId="0" fontId="85" fillId="0" borderId="11" xfId="0" applyFont="1" applyBorder="1" applyAlignment="1">
      <alignment horizontal="center" vertical="center"/>
    </xf>
    <xf numFmtId="0" fontId="89" fillId="5" borderId="1" xfId="0" applyFont="1" applyFill="1" applyBorder="1" applyAlignment="1">
      <alignment horizontal="center" wrapText="1"/>
    </xf>
    <xf numFmtId="0" fontId="92" fillId="5" borderId="1" xfId="0" applyFont="1" applyFill="1" applyBorder="1" applyAlignment="1">
      <alignment horizontal="center" wrapText="1"/>
    </xf>
    <xf numFmtId="0" fontId="97" fillId="0" borderId="24" xfId="0" applyFont="1" applyBorder="1" applyAlignment="1">
      <alignment vertical="top"/>
    </xf>
    <xf numFmtId="0" fontId="99" fillId="0" borderId="8" xfId="0" applyFont="1" applyBorder="1" applyAlignment="1">
      <alignment horizontal="center"/>
    </xf>
    <xf numFmtId="0" fontId="104" fillId="3" borderId="7" xfId="0" applyFont="1" applyFill="1" applyBorder="1" applyAlignment="1">
      <alignment vertical="center"/>
    </xf>
    <xf numFmtId="0" fontId="109" fillId="0" borderId="8" xfId="0" applyFont="1" applyBorder="1" applyAlignment="1">
      <alignment horizontal="center" vertical="center" wrapText="1"/>
    </xf>
    <xf numFmtId="0" fontId="111" fillId="6" borderId="7" xfId="0" applyFont="1" applyFill="1" applyBorder="1" applyAlignment="1">
      <alignment vertical="center"/>
    </xf>
    <xf numFmtId="0" fontId="112" fillId="6" borderId="2" xfId="0" applyFont="1" applyFill="1" applyBorder="1" applyAlignment="1">
      <alignment horizontal="center" vertical="center"/>
    </xf>
    <xf numFmtId="0" fontId="113" fillId="0" borderId="25" xfId="0" applyFont="1" applyBorder="1" applyAlignment="1">
      <alignment horizontal="center" vertical="center"/>
    </xf>
    <xf numFmtId="0" fontId="114" fillId="0" borderId="7" xfId="0" applyFont="1" applyBorder="1" applyAlignment="1">
      <alignment horizontal="center" vertical="center"/>
    </xf>
    <xf numFmtId="0" fontId="115" fillId="7" borderId="26" xfId="0" applyFont="1" applyFill="1" applyBorder="1" applyAlignment="1">
      <alignment horizontal="center"/>
    </xf>
    <xf numFmtId="0" fontId="116" fillId="0" borderId="1" xfId="0" applyFont="1" applyBorder="1" applyAlignment="1">
      <alignment horizontal="center" wrapText="1"/>
    </xf>
    <xf numFmtId="0" fontId="117" fillId="7" borderId="7" xfId="0" applyFont="1" applyFill="1" applyBorder="1" applyAlignment="1">
      <alignment vertical="center"/>
    </xf>
    <xf numFmtId="0" fontId="118" fillId="5" borderId="1" xfId="0" applyFont="1" applyFill="1" applyBorder="1" applyAlignment="1">
      <alignment horizontal="center" wrapText="1"/>
    </xf>
    <xf numFmtId="0" fontId="119" fillId="7" borderId="2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wrapText="1"/>
    </xf>
    <xf numFmtId="164" fontId="0" fillId="8" borderId="29" xfId="0" applyNumberFormat="1" applyFill="1" applyBorder="1" applyAlignment="1">
      <alignment horizontal="center" wrapText="1"/>
    </xf>
    <xf numFmtId="0" fontId="66" fillId="5" borderId="29" xfId="0" applyFont="1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58" fillId="0" borderId="29" xfId="0" applyFont="1" applyBorder="1" applyAlignment="1">
      <alignment wrapText="1"/>
    </xf>
    <xf numFmtId="0" fontId="36" fillId="5" borderId="29" xfId="0" applyFont="1" applyFill="1" applyBorder="1" applyAlignment="1">
      <alignment horizontal="center" wrapText="1"/>
    </xf>
    <xf numFmtId="0" fontId="108" fillId="0" borderId="29" xfId="0" applyFont="1" applyBorder="1" applyAlignment="1">
      <alignment wrapText="1"/>
    </xf>
    <xf numFmtId="0" fontId="51" fillId="0" borderId="29" xfId="0" applyFont="1" applyBorder="1" applyAlignment="1">
      <alignment wrapText="1"/>
    </xf>
    <xf numFmtId="0" fontId="106" fillId="0" borderId="29" xfId="0" applyFont="1" applyBorder="1" applyAlignment="1">
      <alignment wrapText="1"/>
    </xf>
    <xf numFmtId="0" fontId="98" fillId="8" borderId="30" xfId="0" applyFont="1" applyFill="1" applyBorder="1" applyAlignment="1">
      <alignment wrapText="1"/>
    </xf>
    <xf numFmtId="0" fontId="98" fillId="8" borderId="28" xfId="0" applyFont="1" applyFill="1" applyBorder="1" applyAlignment="1">
      <alignment wrapText="1"/>
    </xf>
    <xf numFmtId="0" fontId="98" fillId="8" borderId="31" xfId="0" applyFont="1" applyFill="1" applyBorder="1" applyAlignment="1">
      <alignment wrapText="1"/>
    </xf>
    <xf numFmtId="0" fontId="46" fillId="0" borderId="23" xfId="0" applyFont="1" applyBorder="1" applyAlignment="1">
      <alignment vertical="center"/>
    </xf>
    <xf numFmtId="0" fontId="101" fillId="0" borderId="34" xfId="0" applyFont="1" applyBorder="1" applyAlignment="1">
      <alignment horizontal="center" vertical="center"/>
    </xf>
    <xf numFmtId="0" fontId="71" fillId="0" borderId="35" xfId="0" applyFont="1" applyBorder="1"/>
    <xf numFmtId="0" fontId="77" fillId="0" borderId="35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1" fontId="37" fillId="0" borderId="35" xfId="0" applyNumberFormat="1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/>
    </xf>
    <xf numFmtId="0" fontId="0" fillId="0" borderId="37" xfId="0" applyBorder="1" applyAlignment="1">
      <alignment wrapText="1"/>
    </xf>
    <xf numFmtId="0" fontId="121" fillId="9" borderId="28" xfId="0" applyFont="1" applyFill="1" applyBorder="1" applyAlignment="1">
      <alignment horizontal="left" wrapText="1"/>
    </xf>
    <xf numFmtId="0" fontId="45" fillId="9" borderId="38" xfId="0" applyFont="1" applyFill="1" applyBorder="1" applyAlignment="1">
      <alignment horizontal="center" wrapText="1"/>
    </xf>
    <xf numFmtId="0" fontId="122" fillId="9" borderId="38" xfId="0" applyFont="1" applyFill="1" applyBorder="1" applyAlignment="1">
      <alignment horizontal="center" wrapText="1"/>
    </xf>
    <xf numFmtId="0" fontId="73" fillId="0" borderId="39" xfId="0" applyFont="1" applyBorder="1" applyAlignment="1">
      <alignment wrapText="1"/>
    </xf>
    <xf numFmtId="0" fontId="60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wrapText="1"/>
    </xf>
    <xf numFmtId="0" fontId="91" fillId="0" borderId="39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50" fillId="3" borderId="8" xfId="0" applyFont="1" applyFill="1" applyBorder="1" applyAlignment="1">
      <alignment horizontal="center" vertical="center" wrapText="1"/>
    </xf>
    <xf numFmtId="0" fontId="93" fillId="3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73" fillId="0" borderId="8" xfId="0" applyFont="1" applyBorder="1" applyAlignment="1">
      <alignment wrapText="1"/>
    </xf>
    <xf numFmtId="0" fontId="80" fillId="0" borderId="8" xfId="0" applyFont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40" fillId="5" borderId="8" xfId="0" applyFont="1" applyFill="1" applyBorder="1" applyAlignment="1">
      <alignment horizontal="center" wrapText="1"/>
    </xf>
    <xf numFmtId="0" fontId="86" fillId="5" borderId="8" xfId="0" applyFont="1" applyFill="1" applyBorder="1" applyAlignment="1">
      <alignment wrapText="1"/>
    </xf>
    <xf numFmtId="0" fontId="57" fillId="5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8" xfId="0" applyBorder="1" applyAlignment="1">
      <alignment wrapText="1"/>
    </xf>
    <xf numFmtId="0" fontId="21" fillId="0" borderId="39" xfId="0" applyFont="1" applyBorder="1" applyAlignment="1">
      <alignment horizontal="center" vertical="top" wrapText="1"/>
    </xf>
    <xf numFmtId="0" fontId="55" fillId="3" borderId="4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wrapText="1"/>
    </xf>
    <xf numFmtId="0" fontId="82" fillId="2" borderId="40" xfId="0" applyFont="1" applyFill="1" applyBorder="1" applyAlignment="1">
      <alignment horizontal="center" vertical="center" wrapText="1"/>
    </xf>
    <xf numFmtId="0" fontId="88" fillId="2" borderId="40" xfId="0" applyFont="1" applyFill="1" applyBorder="1" applyAlignment="1">
      <alignment horizontal="center" wrapText="1"/>
    </xf>
    <xf numFmtId="0" fontId="80" fillId="0" borderId="40" xfId="0" applyFont="1" applyBorder="1" applyAlignment="1">
      <alignment horizontal="center" vertical="center" wrapText="1"/>
    </xf>
    <xf numFmtId="0" fontId="84" fillId="0" borderId="40" xfId="0" applyFont="1" applyBorder="1" applyAlignment="1">
      <alignment horizontal="center" wrapText="1"/>
    </xf>
    <xf numFmtId="0" fontId="40" fillId="5" borderId="40" xfId="0" applyFont="1" applyFill="1" applyBorder="1" applyAlignment="1">
      <alignment horizontal="center" wrapText="1"/>
    </xf>
    <xf numFmtId="0" fontId="44" fillId="5" borderId="40" xfId="0" applyFont="1" applyFill="1" applyBorder="1" applyAlignment="1">
      <alignment horizontal="center" wrapText="1"/>
    </xf>
    <xf numFmtId="0" fontId="57" fillId="5" borderId="40" xfId="0" applyFont="1" applyFill="1" applyBorder="1" applyAlignment="1">
      <alignment horizontal="center" vertical="center" wrapText="1"/>
    </xf>
    <xf numFmtId="0" fontId="50" fillId="3" borderId="40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wrapText="1"/>
    </xf>
    <xf numFmtId="0" fontId="55" fillId="6" borderId="40" xfId="0" applyFont="1" applyFill="1" applyBorder="1" applyAlignment="1">
      <alignment horizontal="center" vertical="center" wrapText="1"/>
    </xf>
    <xf numFmtId="0" fontId="110" fillId="6" borderId="40" xfId="0" applyFont="1" applyFill="1" applyBorder="1" applyAlignment="1">
      <alignment horizontal="center" wrapText="1"/>
    </xf>
    <xf numFmtId="0" fontId="103" fillId="4" borderId="40" xfId="0" applyFont="1" applyFill="1" applyBorder="1" applyAlignment="1">
      <alignment horizontal="center" vertical="center" wrapText="1"/>
    </xf>
    <xf numFmtId="0" fontId="76" fillId="4" borderId="40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wrapText="1"/>
    </xf>
    <xf numFmtId="0" fontId="16" fillId="2" borderId="43" xfId="0" applyFont="1" applyFill="1" applyBorder="1" applyAlignment="1">
      <alignment wrapText="1"/>
    </xf>
    <xf numFmtId="0" fontId="73" fillId="0" borderId="43" xfId="0" applyFont="1" applyBorder="1" applyAlignment="1">
      <alignment wrapText="1"/>
    </xf>
    <xf numFmtId="0" fontId="86" fillId="5" borderId="43" xfId="0" applyFont="1" applyFill="1" applyBorder="1" applyAlignment="1">
      <alignment wrapText="1"/>
    </xf>
    <xf numFmtId="0" fontId="105" fillId="3" borderId="43" xfId="0" applyFont="1" applyFill="1" applyBorder="1" applyAlignment="1">
      <alignment wrapText="1"/>
    </xf>
    <xf numFmtId="0" fontId="3" fillId="6" borderId="43" xfId="0" applyFont="1" applyFill="1" applyBorder="1" applyAlignment="1">
      <alignment wrapText="1"/>
    </xf>
    <xf numFmtId="0" fontId="3" fillId="4" borderId="43" xfId="0" applyFont="1" applyFill="1" applyBorder="1" applyAlignment="1">
      <alignment wrapText="1"/>
    </xf>
    <xf numFmtId="0" fontId="3" fillId="3" borderId="42" xfId="0" applyFont="1" applyFill="1" applyBorder="1" applyAlignment="1">
      <alignment wrapText="1"/>
    </xf>
    <xf numFmtId="0" fontId="55" fillId="3" borderId="4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wrapText="1"/>
    </xf>
    <xf numFmtId="0" fontId="0" fillId="0" borderId="32" xfId="0" applyBorder="1" applyAlignment="1">
      <alignment wrapText="1"/>
    </xf>
    <xf numFmtId="0" fontId="94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74" fillId="0" borderId="1" xfId="0" applyFont="1" applyBorder="1" applyAlignment="1">
      <alignment wrapText="1"/>
    </xf>
    <xf numFmtId="0" fontId="6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 wrapText="1"/>
    </xf>
    <xf numFmtId="0" fontId="120" fillId="0" borderId="2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3" fillId="9" borderId="2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3" fillId="9" borderId="44" xfId="0" applyFont="1" applyFill="1" applyBorder="1" applyAlignment="1">
      <alignment wrapText="1"/>
    </xf>
    <xf numFmtId="0" fontId="55" fillId="9" borderId="45" xfId="0" applyFont="1" applyFill="1" applyBorder="1" applyAlignment="1">
      <alignment horizontal="center" vertical="center" wrapText="1"/>
    </xf>
    <xf numFmtId="3" fontId="3" fillId="10" borderId="45" xfId="0" applyNumberFormat="1" applyFont="1" applyFill="1" applyBorder="1" applyAlignment="1">
      <alignment horizontal="center" wrapText="1"/>
    </xf>
    <xf numFmtId="3" fontId="3" fillId="11" borderId="45" xfId="0" applyNumberFormat="1" applyFont="1" applyFill="1" applyBorder="1" applyAlignment="1">
      <alignment horizontal="center" wrapText="1"/>
    </xf>
    <xf numFmtId="3" fontId="3" fillId="12" borderId="45" xfId="0" applyNumberFormat="1" applyFont="1" applyFill="1" applyBorder="1" applyAlignment="1">
      <alignment horizontal="center" wrapText="1"/>
    </xf>
    <xf numFmtId="0" fontId="3" fillId="10" borderId="45" xfId="0" applyFont="1" applyFill="1" applyBorder="1" applyAlignment="1">
      <alignment horizontal="center" wrapText="1"/>
    </xf>
    <xf numFmtId="0" fontId="3" fillId="12" borderId="45" xfId="0" applyFont="1" applyFill="1" applyBorder="1" applyAlignment="1">
      <alignment horizontal="center" wrapText="1"/>
    </xf>
    <xf numFmtId="0" fontId="41" fillId="9" borderId="45" xfId="0" applyFont="1" applyFill="1" applyBorder="1" applyAlignment="1">
      <alignment wrapText="1"/>
    </xf>
    <xf numFmtId="0" fontId="123" fillId="0" borderId="46" xfId="0" applyFont="1" applyBorder="1" applyAlignment="1">
      <alignment horizontal="left" wrapText="1"/>
    </xf>
    <xf numFmtId="0" fontId="23" fillId="0" borderId="47" xfId="0" applyFont="1" applyBorder="1" applyAlignment="1">
      <alignment horizontal="center" wrapText="1"/>
    </xf>
    <xf numFmtId="0" fontId="23" fillId="10" borderId="47" xfId="0" applyFont="1" applyFill="1" applyBorder="1" applyAlignment="1">
      <alignment horizontal="center" wrapText="1"/>
    </xf>
    <xf numFmtId="0" fontId="23" fillId="11" borderId="47" xfId="0" applyFont="1" applyFill="1" applyBorder="1" applyAlignment="1">
      <alignment horizontal="center" wrapText="1"/>
    </xf>
    <xf numFmtId="0" fontId="23" fillId="12" borderId="47" xfId="0" applyFont="1" applyFill="1" applyBorder="1" applyAlignment="1">
      <alignment horizontal="center" wrapText="1"/>
    </xf>
    <xf numFmtId="0" fontId="124" fillId="12" borderId="47" xfId="0" applyFont="1" applyFill="1" applyBorder="1" applyAlignment="1">
      <alignment horizontal="center" wrapText="1"/>
    </xf>
    <xf numFmtId="0" fontId="124" fillId="10" borderId="47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vertical="center"/>
    </xf>
    <xf numFmtId="0" fontId="125" fillId="0" borderId="4" xfId="0" applyFont="1" applyBorder="1" applyAlignment="1">
      <alignment horizontal="center" wrapText="1"/>
    </xf>
    <xf numFmtId="0" fontId="126" fillId="0" borderId="4" xfId="0" applyFont="1" applyBorder="1" applyAlignment="1">
      <alignment horizontal="center" wrapText="1"/>
    </xf>
    <xf numFmtId="0" fontId="123" fillId="0" borderId="4" xfId="0" applyFont="1" applyBorder="1" applyAlignment="1">
      <alignment horizontal="center" wrapText="1"/>
    </xf>
    <xf numFmtId="0" fontId="31" fillId="0" borderId="17" xfId="0" applyFont="1" applyBorder="1" applyAlignment="1">
      <alignment horizontal="center"/>
    </xf>
    <xf numFmtId="0" fontId="100" fillId="9" borderId="44" xfId="0" applyFont="1" applyFill="1" applyBorder="1" applyAlignment="1">
      <alignment vertical="center" wrapText="1"/>
    </xf>
    <xf numFmtId="0" fontId="43" fillId="9" borderId="45" xfId="0" applyFont="1" applyFill="1" applyBorder="1" applyAlignment="1">
      <alignment horizontal="center" vertical="center"/>
    </xf>
    <xf numFmtId="1" fontId="83" fillId="9" borderId="45" xfId="0" applyNumberFormat="1" applyFont="1" applyFill="1" applyBorder="1" applyAlignment="1">
      <alignment horizontal="center"/>
    </xf>
    <xf numFmtId="0" fontId="0" fillId="9" borderId="45" xfId="0" applyFill="1" applyBorder="1" applyAlignment="1">
      <alignment wrapText="1"/>
    </xf>
    <xf numFmtId="0" fontId="90" fillId="9" borderId="46" xfId="0" applyFont="1" applyFill="1" applyBorder="1" applyAlignment="1">
      <alignment vertical="center" wrapText="1"/>
    </xf>
    <xf numFmtId="0" fontId="0" fillId="9" borderId="47" xfId="0" applyFill="1" applyBorder="1" applyAlignment="1">
      <alignment wrapText="1"/>
    </xf>
    <xf numFmtId="0" fontId="107" fillId="9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" fontId="23" fillId="9" borderId="47" xfId="0" applyNumberFormat="1" applyFont="1" applyFill="1" applyBorder="1" applyAlignment="1">
      <alignment horizontal="center" wrapText="1"/>
    </xf>
    <xf numFmtId="0" fontId="0" fillId="9" borderId="0" xfId="0" applyFill="1" applyBorder="1" applyAlignment="1">
      <alignment wrapText="1"/>
    </xf>
    <xf numFmtId="1" fontId="83" fillId="9" borderId="48" xfId="0" applyNumberFormat="1" applyFont="1" applyFill="1" applyBorder="1" applyAlignment="1">
      <alignment horizontal="center"/>
    </xf>
    <xf numFmtId="1" fontId="23" fillId="9" borderId="49" xfId="0" applyNumberFormat="1" applyFont="1" applyFill="1" applyBorder="1" applyAlignment="1">
      <alignment horizontal="center" wrapText="1"/>
    </xf>
    <xf numFmtId="0" fontId="123" fillId="0" borderId="4" xfId="0" applyFont="1" applyBorder="1" applyAlignment="1">
      <alignment horizontal="center"/>
    </xf>
    <xf numFmtId="0" fontId="127" fillId="0" borderId="2" xfId="0" applyFont="1" applyBorder="1" applyAlignment="1">
      <alignment horizontal="center" vertical="center"/>
    </xf>
    <xf numFmtId="0" fontId="3" fillId="9" borderId="45" xfId="0" applyFont="1" applyFill="1" applyBorder="1" applyAlignment="1">
      <alignment horizontal="center" wrapText="1"/>
    </xf>
    <xf numFmtId="0" fontId="23" fillId="9" borderId="47" xfId="0" applyFont="1" applyFill="1" applyBorder="1" applyAlignment="1">
      <alignment horizontal="center" wrapText="1"/>
    </xf>
    <xf numFmtId="0" fontId="55" fillId="9" borderId="47" xfId="0" applyFont="1" applyFill="1" applyBorder="1" applyAlignment="1">
      <alignment horizontal="center" wrapText="1"/>
    </xf>
    <xf numFmtId="3" fontId="3" fillId="9" borderId="45" xfId="0" applyNumberFormat="1" applyFont="1" applyFill="1" applyBorder="1" applyAlignment="1">
      <alignment horizontal="center" wrapText="1"/>
    </xf>
    <xf numFmtId="0" fontId="124" fillId="9" borderId="47" xfId="0" applyFont="1" applyFill="1" applyBorder="1" applyAlignment="1">
      <alignment horizontal="center" wrapText="1"/>
    </xf>
    <xf numFmtId="0" fontId="43" fillId="9" borderId="47" xfId="0" applyFont="1" applyFill="1" applyBorder="1" applyAlignment="1">
      <alignment horizontal="center" vertical="center" wrapText="1"/>
    </xf>
    <xf numFmtId="3" fontId="6" fillId="2" borderId="40" xfId="0" applyNumberFormat="1" applyFont="1" applyFill="1" applyBorder="1" applyAlignment="1">
      <alignment horizontal="center" wrapText="1"/>
    </xf>
    <xf numFmtId="3" fontId="32" fillId="2" borderId="40" xfId="0" applyNumberFormat="1" applyFont="1" applyFill="1" applyBorder="1" applyAlignment="1">
      <alignment horizontal="center" wrapText="1"/>
    </xf>
    <xf numFmtId="165" fontId="14" fillId="0" borderId="1" xfId="0" applyNumberFormat="1" applyFont="1" applyBorder="1" applyAlignment="1">
      <alignment horizontal="center" wrapText="1"/>
    </xf>
    <xf numFmtId="164" fontId="31" fillId="8" borderId="37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169" fontId="33" fillId="0" borderId="2" xfId="0" applyNumberFormat="1" applyFont="1" applyBorder="1" applyAlignment="1">
      <alignment horizontal="center" wrapText="1"/>
    </xf>
    <xf numFmtId="0" fontId="128" fillId="0" borderId="0" xfId="0" applyFont="1" applyAlignment="1">
      <alignment wrapText="1"/>
    </xf>
  </cellXfs>
  <cellStyles count="1">
    <cellStyle name="Normal" xfId="0" builtinId="0"/>
  </cellStyles>
  <dxfs count="6">
    <dxf>
      <fill>
        <patternFill>
          <bgColor rgb="FFCC9900"/>
        </patternFill>
      </fill>
    </dxf>
    <dxf>
      <fill>
        <patternFill>
          <bgColor theme="0" tint="-0.14996795556505021"/>
        </patternFill>
      </fill>
    </dxf>
    <dxf>
      <fill>
        <patternFill>
          <bgColor rgb="FF993300"/>
        </patternFill>
      </fill>
    </dxf>
    <dxf>
      <fill>
        <patternFill>
          <bgColor rgb="FF993300"/>
        </patternFill>
      </fill>
    </dxf>
    <dxf>
      <fill>
        <patternFill>
          <bgColor theme="0" tint="-0.14996795556505021"/>
        </patternFill>
      </fill>
    </dxf>
    <dxf>
      <fill>
        <patternFill>
          <bgColor rgb="FFCC9900"/>
        </patternFill>
      </fill>
    </dxf>
  </dxfs>
  <tableStyles count="0" defaultTableStyle="TableStyleMedium9" defaultPivotStyle="PivotStyleLight16"/>
  <colors>
    <mruColors>
      <color rgb="FF993300"/>
      <color rgb="FFCC9900"/>
      <color rgb="FF33CC33"/>
      <color rgb="FF990000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2"/>
  <sheetViews>
    <sheetView zoomScale="80" zoomScaleNormal="80" workbookViewId="0">
      <pane xSplit="2" ySplit="5" topLeftCell="C53" activePane="bottomRight" state="frozen"/>
      <selection pane="topRight" activeCell="D1" sqref="D1"/>
      <selection pane="bottomLeft" activeCell="A6" sqref="A6"/>
      <selection pane="bottomRight" activeCell="A45" sqref="A45"/>
    </sheetView>
  </sheetViews>
  <sheetFormatPr defaultColWidth="17.140625" defaultRowHeight="12.75"/>
  <cols>
    <col min="1" max="1" width="59.5703125" style="70" customWidth="1"/>
    <col min="2" max="2" width="29.5703125" style="70" customWidth="1"/>
    <col min="3" max="3" width="29.85546875" style="70" customWidth="1"/>
    <col min="4" max="4" width="21.85546875" style="70" customWidth="1"/>
    <col min="5" max="6" width="17.140625" style="70"/>
    <col min="7" max="8" width="18.28515625" style="70" customWidth="1"/>
    <col min="9" max="25" width="17.140625" style="70"/>
    <col min="26" max="28" width="18.28515625" style="70" customWidth="1"/>
    <col min="29" max="30" width="17.140625" style="70"/>
    <col min="31" max="35" width="18.28515625" style="70" customWidth="1"/>
    <col min="36" max="44" width="17.140625" style="70"/>
    <col min="45" max="46" width="18.28515625" style="70" customWidth="1"/>
    <col min="47" max="16384" width="17.140625" style="70"/>
  </cols>
  <sheetData>
    <row r="1" spans="1:48" s="39" customFormat="1" ht="26.25" customHeight="1">
      <c r="A1" s="140"/>
      <c r="B1" s="145" t="s">
        <v>0</v>
      </c>
      <c r="C1" s="141" t="s">
        <v>1</v>
      </c>
      <c r="D1" s="65" t="s">
        <v>2</v>
      </c>
      <c r="E1" s="65" t="s">
        <v>2</v>
      </c>
      <c r="F1" s="65" t="s">
        <v>2</v>
      </c>
      <c r="G1" s="65" t="s">
        <v>81</v>
      </c>
      <c r="H1" s="65" t="s">
        <v>81</v>
      </c>
      <c r="I1" s="48" t="s">
        <v>4</v>
      </c>
      <c r="J1" s="65" t="s">
        <v>4</v>
      </c>
      <c r="K1" s="48" t="s">
        <v>4</v>
      </c>
      <c r="L1" s="65" t="s">
        <v>4</v>
      </c>
      <c r="M1" s="65" t="s">
        <v>4</v>
      </c>
      <c r="N1" s="65" t="s">
        <v>4</v>
      </c>
      <c r="O1" s="65" t="s">
        <v>4</v>
      </c>
      <c r="P1" s="65" t="s">
        <v>4</v>
      </c>
      <c r="Q1" s="48" t="s">
        <v>4</v>
      </c>
      <c r="R1" s="65" t="s">
        <v>4</v>
      </c>
      <c r="S1" s="65" t="s">
        <v>4</v>
      </c>
      <c r="T1" s="65" t="s">
        <v>4</v>
      </c>
      <c r="U1" s="65" t="s">
        <v>4</v>
      </c>
      <c r="V1" s="65" t="s">
        <v>4</v>
      </c>
      <c r="W1" s="48" t="s">
        <v>4</v>
      </c>
      <c r="X1" s="65" t="s">
        <v>82</v>
      </c>
      <c r="Y1" s="65" t="s">
        <v>82</v>
      </c>
      <c r="Z1" s="65" t="s">
        <v>7</v>
      </c>
      <c r="AA1" s="65" t="s">
        <v>6</v>
      </c>
      <c r="AB1" s="65" t="s">
        <v>6</v>
      </c>
      <c r="AC1" s="65" t="s">
        <v>8</v>
      </c>
      <c r="AD1" s="48" t="s">
        <v>8</v>
      </c>
      <c r="AE1" s="65" t="s">
        <v>9</v>
      </c>
      <c r="AF1" s="65" t="s">
        <v>10</v>
      </c>
      <c r="AG1" s="65" t="s">
        <v>10</v>
      </c>
      <c r="AH1" s="65" t="s">
        <v>10</v>
      </c>
      <c r="AI1" s="65" t="s">
        <v>10</v>
      </c>
      <c r="AJ1" s="65" t="s">
        <v>11</v>
      </c>
      <c r="AK1" s="65" t="s">
        <v>83</v>
      </c>
      <c r="AL1" s="65" t="s">
        <v>83</v>
      </c>
      <c r="AM1" s="65" t="s">
        <v>83</v>
      </c>
      <c r="AN1" s="65" t="s">
        <v>83</v>
      </c>
      <c r="AO1" s="65" t="s">
        <v>83</v>
      </c>
      <c r="AP1" s="65" t="s">
        <v>83</v>
      </c>
      <c r="AQ1" s="65" t="s">
        <v>83</v>
      </c>
      <c r="AR1" s="65" t="s">
        <v>84</v>
      </c>
      <c r="AS1" s="65" t="s">
        <v>85</v>
      </c>
      <c r="AT1" s="65" t="s">
        <v>85</v>
      </c>
      <c r="AU1" s="65" t="s">
        <v>86</v>
      </c>
    </row>
    <row r="2" spans="1:48" s="39" customFormat="1" ht="32.25" customHeight="1">
      <c r="A2" s="142"/>
      <c r="B2" s="146" t="s">
        <v>12</v>
      </c>
      <c r="C2" s="30" t="s">
        <v>13</v>
      </c>
      <c r="D2" s="30" t="s">
        <v>14</v>
      </c>
      <c r="E2" s="30" t="s">
        <v>87</v>
      </c>
      <c r="F2" s="30" t="s">
        <v>87</v>
      </c>
      <c r="G2" s="30" t="s">
        <v>88</v>
      </c>
      <c r="H2" s="30" t="s">
        <v>88</v>
      </c>
      <c r="I2" s="67" t="s">
        <v>89</v>
      </c>
      <c r="J2" s="30" t="s">
        <v>90</v>
      </c>
      <c r="K2" s="67" t="s">
        <v>91</v>
      </c>
      <c r="L2" s="30" t="s">
        <v>92</v>
      </c>
      <c r="M2" s="30" t="s">
        <v>93</v>
      </c>
      <c r="N2" s="30" t="s">
        <v>94</v>
      </c>
      <c r="O2" s="30" t="s">
        <v>95</v>
      </c>
      <c r="P2" s="30" t="s">
        <v>96</v>
      </c>
      <c r="Q2" s="67" t="s">
        <v>97</v>
      </c>
      <c r="R2" s="30" t="s">
        <v>98</v>
      </c>
      <c r="S2" s="30" t="s">
        <v>99</v>
      </c>
      <c r="T2" s="30" t="s">
        <v>99</v>
      </c>
      <c r="U2" s="30" t="s">
        <v>99</v>
      </c>
      <c r="V2" s="30" t="s">
        <v>100</v>
      </c>
      <c r="W2" s="67" t="s">
        <v>101</v>
      </c>
      <c r="X2" s="30" t="s">
        <v>102</v>
      </c>
      <c r="Y2" s="30" t="s">
        <v>102</v>
      </c>
      <c r="Z2" s="30" t="s">
        <v>16</v>
      </c>
      <c r="AA2" s="30" t="s">
        <v>15</v>
      </c>
      <c r="AB2" s="30" t="s">
        <v>15</v>
      </c>
      <c r="AC2" s="30" t="s">
        <v>17</v>
      </c>
      <c r="AD2" s="67" t="s">
        <v>103</v>
      </c>
      <c r="AE2" s="30" t="s">
        <v>18</v>
      </c>
      <c r="AF2" s="30" t="s">
        <v>104</v>
      </c>
      <c r="AG2" s="30" t="s">
        <v>104</v>
      </c>
      <c r="AH2" s="30" t="s">
        <v>105</v>
      </c>
      <c r="AI2" s="30" t="s">
        <v>106</v>
      </c>
      <c r="AJ2" s="30" t="s">
        <v>107</v>
      </c>
      <c r="AK2" s="30" t="s">
        <v>108</v>
      </c>
      <c r="AL2" s="30" t="s">
        <v>108</v>
      </c>
      <c r="AM2" s="30" t="s">
        <v>108</v>
      </c>
      <c r="AN2" s="30" t="s">
        <v>108</v>
      </c>
      <c r="AO2" s="30" t="s">
        <v>108</v>
      </c>
      <c r="AP2" s="30" t="s">
        <v>108</v>
      </c>
      <c r="AQ2" s="30" t="s">
        <v>108</v>
      </c>
      <c r="AR2" s="30" t="s">
        <v>109</v>
      </c>
      <c r="AS2" s="30" t="s">
        <v>110</v>
      </c>
      <c r="AT2" s="30" t="s">
        <v>111</v>
      </c>
      <c r="AU2" s="30" t="s">
        <v>112</v>
      </c>
    </row>
    <row r="3" spans="1:48" s="39" customFormat="1" ht="35.25" customHeight="1">
      <c r="B3" s="147" t="s">
        <v>20</v>
      </c>
      <c r="C3" s="32" t="s">
        <v>21</v>
      </c>
      <c r="D3" s="32" t="s">
        <v>22</v>
      </c>
      <c r="E3" s="32" t="s">
        <v>23</v>
      </c>
      <c r="F3" s="32" t="s">
        <v>23</v>
      </c>
      <c r="G3" s="32" t="s">
        <v>113</v>
      </c>
      <c r="H3" s="32" t="s">
        <v>113</v>
      </c>
      <c r="I3" s="11" t="s">
        <v>114</v>
      </c>
      <c r="J3" s="32" t="s">
        <v>115</v>
      </c>
      <c r="K3" s="11" t="s">
        <v>116</v>
      </c>
      <c r="L3" s="32" t="s">
        <v>117</v>
      </c>
      <c r="M3" s="32" t="s">
        <v>118</v>
      </c>
      <c r="N3" s="32" t="s">
        <v>119</v>
      </c>
      <c r="O3" s="32" t="s">
        <v>120</v>
      </c>
      <c r="P3" s="32" t="s">
        <v>121</v>
      </c>
      <c r="Q3" s="11" t="s">
        <v>122</v>
      </c>
      <c r="R3" s="32" t="s">
        <v>123</v>
      </c>
      <c r="S3" s="32" t="s">
        <v>124</v>
      </c>
      <c r="T3" s="32" t="s">
        <v>124</v>
      </c>
      <c r="U3" s="32" t="s">
        <v>124</v>
      </c>
      <c r="V3" s="32" t="s">
        <v>125</v>
      </c>
      <c r="W3" s="11" t="s">
        <v>126</v>
      </c>
      <c r="X3" s="32" t="s">
        <v>21</v>
      </c>
      <c r="Y3" s="32" t="s">
        <v>21</v>
      </c>
      <c r="Z3" s="32" t="s">
        <v>127</v>
      </c>
      <c r="AA3" s="32" t="s">
        <v>24</v>
      </c>
      <c r="AB3" s="32" t="s">
        <v>24</v>
      </c>
      <c r="AC3" s="32" t="s">
        <v>25</v>
      </c>
      <c r="AD3" s="11" t="s">
        <v>128</v>
      </c>
      <c r="AE3" s="32" t="s">
        <v>26</v>
      </c>
      <c r="AF3" s="32" t="s">
        <v>21</v>
      </c>
      <c r="AG3" s="32" t="s">
        <v>129</v>
      </c>
      <c r="AH3" s="32" t="s">
        <v>130</v>
      </c>
      <c r="AI3" s="32" t="s">
        <v>131</v>
      </c>
      <c r="AJ3" s="32" t="s">
        <v>132</v>
      </c>
      <c r="AK3" s="152" t="s">
        <v>348</v>
      </c>
      <c r="AL3" s="152" t="s">
        <v>348</v>
      </c>
      <c r="AM3" s="152" t="s">
        <v>348</v>
      </c>
      <c r="AN3" s="152" t="s">
        <v>348</v>
      </c>
      <c r="AO3" s="152" t="s">
        <v>348</v>
      </c>
      <c r="AP3" s="152" t="s">
        <v>348</v>
      </c>
      <c r="AQ3" s="152" t="s">
        <v>348</v>
      </c>
      <c r="AR3" s="32" t="s">
        <v>133</v>
      </c>
      <c r="AS3" s="32" t="s">
        <v>134</v>
      </c>
      <c r="AT3" s="32" t="s">
        <v>135</v>
      </c>
      <c r="AU3" s="32" t="s">
        <v>136</v>
      </c>
    </row>
    <row r="4" spans="1:48" s="39" customFormat="1" ht="65.25" customHeight="1">
      <c r="A4" s="143"/>
      <c r="B4" s="148" t="s">
        <v>27</v>
      </c>
      <c r="C4" s="28" t="s">
        <v>137</v>
      </c>
      <c r="D4" s="28" t="s">
        <v>138</v>
      </c>
      <c r="E4" s="28" t="s">
        <v>139</v>
      </c>
      <c r="F4" s="28" t="s">
        <v>140</v>
      </c>
      <c r="G4" s="28" t="s">
        <v>141</v>
      </c>
      <c r="H4" s="28" t="s">
        <v>142</v>
      </c>
      <c r="I4" s="54" t="s">
        <v>143</v>
      </c>
      <c r="J4" s="28" t="s">
        <v>144</v>
      </c>
      <c r="K4" s="54" t="s">
        <v>145</v>
      </c>
      <c r="L4" s="28" t="s">
        <v>146</v>
      </c>
      <c r="M4" s="28" t="s">
        <v>147</v>
      </c>
      <c r="N4" s="28" t="s">
        <v>148</v>
      </c>
      <c r="O4" s="28" t="s">
        <v>149</v>
      </c>
      <c r="P4" s="28"/>
      <c r="Q4" s="54" t="s">
        <v>150</v>
      </c>
      <c r="R4" s="28" t="s">
        <v>151</v>
      </c>
      <c r="S4" s="28" t="s">
        <v>28</v>
      </c>
      <c r="T4" s="28" t="s">
        <v>152</v>
      </c>
      <c r="U4" s="28" t="s">
        <v>153</v>
      </c>
      <c r="V4" s="152" t="s">
        <v>347</v>
      </c>
      <c r="W4" s="54" t="s">
        <v>154</v>
      </c>
      <c r="X4" s="28" t="s">
        <v>155</v>
      </c>
      <c r="Y4" s="28" t="s">
        <v>156</v>
      </c>
      <c r="Z4" s="28" t="s">
        <v>157</v>
      </c>
      <c r="AA4" s="28" t="s">
        <v>158</v>
      </c>
      <c r="AB4" s="28" t="s">
        <v>159</v>
      </c>
      <c r="AC4" s="55" t="s">
        <v>160</v>
      </c>
      <c r="AD4" s="54" t="s">
        <v>161</v>
      </c>
      <c r="AE4" s="28" t="s">
        <v>162</v>
      </c>
      <c r="AF4" s="28" t="s">
        <v>163</v>
      </c>
      <c r="AG4" s="28" t="s">
        <v>164</v>
      </c>
      <c r="AH4" s="28" t="s">
        <v>165</v>
      </c>
      <c r="AI4" s="28" t="s">
        <v>166</v>
      </c>
      <c r="AJ4" s="28" t="s">
        <v>167</v>
      </c>
      <c r="AK4" s="28" t="s">
        <v>168</v>
      </c>
      <c r="AL4" s="28" t="s">
        <v>169</v>
      </c>
      <c r="AM4" s="28" t="s">
        <v>170</v>
      </c>
      <c r="AN4" s="28" t="s">
        <v>171</v>
      </c>
      <c r="AO4" s="28" t="s">
        <v>172</v>
      </c>
      <c r="AP4" s="28" t="s">
        <v>173</v>
      </c>
      <c r="AQ4" s="28" t="s">
        <v>174</v>
      </c>
      <c r="AR4" s="28" t="s">
        <v>175</v>
      </c>
      <c r="AS4" s="28" t="s">
        <v>176</v>
      </c>
      <c r="AT4" s="28" t="s">
        <v>177</v>
      </c>
      <c r="AU4" s="28" t="s">
        <v>178</v>
      </c>
    </row>
    <row r="5" spans="1:48" s="39" customFormat="1" ht="15">
      <c r="A5" s="144"/>
      <c r="B5" s="45" t="s">
        <v>30</v>
      </c>
      <c r="C5" s="152">
        <v>3.5</v>
      </c>
      <c r="D5" s="152">
        <v>6.7</v>
      </c>
      <c r="E5" s="152">
        <v>54.7</v>
      </c>
      <c r="F5" s="152">
        <v>39</v>
      </c>
      <c r="G5" s="152">
        <v>10</v>
      </c>
      <c r="H5" s="152">
        <f>(4.4+6.3)+4.5</f>
        <v>15.2</v>
      </c>
      <c r="I5" s="11">
        <v>18.899999999999999</v>
      </c>
      <c r="J5" s="152">
        <v>28.8</v>
      </c>
      <c r="K5" s="11">
        <v>9</v>
      </c>
      <c r="L5" s="152">
        <v>15</v>
      </c>
      <c r="M5" s="152">
        <v>7.1</v>
      </c>
      <c r="N5" s="152">
        <v>32.799999999999997</v>
      </c>
      <c r="O5" s="152">
        <v>15.5</v>
      </c>
      <c r="P5" s="152">
        <v>51</v>
      </c>
      <c r="Q5" s="11">
        <v>16</v>
      </c>
      <c r="R5" s="152">
        <v>17</v>
      </c>
      <c r="S5" s="152">
        <v>33.5</v>
      </c>
      <c r="T5" s="152">
        <v>32.200000000000003</v>
      </c>
      <c r="U5" s="152">
        <v>18.5</v>
      </c>
      <c r="V5" s="152">
        <v>30.5</v>
      </c>
      <c r="W5" s="11">
        <v>13</v>
      </c>
      <c r="X5" s="152">
        <v>13.4</v>
      </c>
      <c r="Y5" s="152">
        <v>11.1</v>
      </c>
      <c r="Z5" s="152">
        <v>16.2</v>
      </c>
      <c r="AA5" s="152">
        <v>13</v>
      </c>
      <c r="AB5" s="152">
        <v>11.7</v>
      </c>
      <c r="AC5" s="11">
        <v>3.1</v>
      </c>
      <c r="AD5" s="11">
        <v>10</v>
      </c>
      <c r="AE5" s="152">
        <v>12.9</v>
      </c>
      <c r="AF5" s="152">
        <v>10</v>
      </c>
      <c r="AG5" s="152">
        <v>14.5</v>
      </c>
      <c r="AH5" s="152">
        <v>30</v>
      </c>
      <c r="AI5" s="152">
        <v>18.5</v>
      </c>
      <c r="AJ5" s="152">
        <v>16.7</v>
      </c>
      <c r="AK5" s="152">
        <v>9.5</v>
      </c>
      <c r="AL5" s="199">
        <f>(2.57+0.79)+2.24</f>
        <v>5.6</v>
      </c>
      <c r="AM5" s="152">
        <v>4.7</v>
      </c>
      <c r="AN5" s="152">
        <v>14.3</v>
      </c>
      <c r="AO5" s="152">
        <v>20</v>
      </c>
      <c r="AP5" s="152">
        <v>5.4</v>
      </c>
      <c r="AQ5" s="152">
        <v>9.1999999999999993</v>
      </c>
      <c r="AR5" s="152">
        <v>11.5</v>
      </c>
      <c r="AS5" s="152">
        <v>8.3000000000000007</v>
      </c>
      <c r="AT5" s="152">
        <f>3+2.3</f>
        <v>5.3</v>
      </c>
      <c r="AU5" s="152">
        <v>5.2</v>
      </c>
    </row>
    <row r="6" spans="1:48" s="112" customFormat="1" ht="18.75" customHeight="1">
      <c r="A6" s="136" t="s">
        <v>31</v>
      </c>
      <c r="B6" s="137">
        <f t="shared" ref="B6:AR6" si="0">SUM(B7,B8,B9,B10,B11)</f>
        <v>38</v>
      </c>
      <c r="C6" s="138">
        <f t="shared" si="0"/>
        <v>28</v>
      </c>
      <c r="D6" s="138">
        <f t="shared" si="0"/>
        <v>36</v>
      </c>
      <c r="E6" s="138">
        <f t="shared" si="0"/>
        <v>38</v>
      </c>
      <c r="F6" s="138">
        <f t="shared" si="0"/>
        <v>38</v>
      </c>
      <c r="G6" s="138">
        <f t="shared" si="0"/>
        <v>21</v>
      </c>
      <c r="H6" s="138">
        <f t="shared" si="0"/>
        <v>22</v>
      </c>
      <c r="I6" s="138">
        <f t="shared" si="0"/>
        <v>27</v>
      </c>
      <c r="J6" s="138">
        <f t="shared" si="0"/>
        <v>38</v>
      </c>
      <c r="K6" s="138">
        <f t="shared" si="0"/>
        <v>27</v>
      </c>
      <c r="L6" s="138">
        <f t="shared" si="0"/>
        <v>20</v>
      </c>
      <c r="M6" s="138">
        <f t="shared" si="0"/>
        <v>31</v>
      </c>
      <c r="N6" s="138">
        <f t="shared" si="0"/>
        <v>31</v>
      </c>
      <c r="O6" s="138">
        <f t="shared" si="0"/>
        <v>31</v>
      </c>
      <c r="P6" s="138">
        <f t="shared" si="0"/>
        <v>38</v>
      </c>
      <c r="Q6" s="138">
        <f t="shared" si="0"/>
        <v>31</v>
      </c>
      <c r="R6" s="138">
        <f t="shared" si="0"/>
        <v>29</v>
      </c>
      <c r="S6" s="138">
        <f t="shared" si="0"/>
        <v>25</v>
      </c>
      <c r="T6" s="138">
        <f t="shared" si="0"/>
        <v>31</v>
      </c>
      <c r="U6" s="138">
        <f t="shared" si="0"/>
        <v>31</v>
      </c>
      <c r="V6" s="138">
        <f t="shared" si="0"/>
        <v>31</v>
      </c>
      <c r="W6" s="138">
        <f t="shared" si="0"/>
        <v>31</v>
      </c>
      <c r="X6" s="138">
        <f t="shared" si="0"/>
        <v>32</v>
      </c>
      <c r="Y6" s="138">
        <f t="shared" si="0"/>
        <v>31</v>
      </c>
      <c r="Z6" s="138">
        <f t="shared" si="0"/>
        <v>28</v>
      </c>
      <c r="AA6" s="138">
        <f t="shared" si="0"/>
        <v>37</v>
      </c>
      <c r="AB6" s="138">
        <f t="shared" si="0"/>
        <v>34</v>
      </c>
      <c r="AC6" s="138">
        <f t="shared" si="0"/>
        <v>35</v>
      </c>
      <c r="AD6" s="138">
        <f t="shared" si="0"/>
        <v>35</v>
      </c>
      <c r="AE6" s="138">
        <f t="shared" si="0"/>
        <v>37</v>
      </c>
      <c r="AF6" s="138">
        <f t="shared" si="0"/>
        <v>38</v>
      </c>
      <c r="AG6" s="138">
        <f t="shared" si="0"/>
        <v>37</v>
      </c>
      <c r="AH6" s="138">
        <f t="shared" si="0"/>
        <v>37</v>
      </c>
      <c r="AI6" s="138">
        <f t="shared" si="0"/>
        <v>37</v>
      </c>
      <c r="AJ6" s="138">
        <f t="shared" si="0"/>
        <v>32.5</v>
      </c>
      <c r="AK6" s="138">
        <f t="shared" si="0"/>
        <v>22</v>
      </c>
      <c r="AL6" s="138">
        <f t="shared" si="0"/>
        <v>20</v>
      </c>
      <c r="AM6" s="138">
        <f t="shared" si="0"/>
        <v>22</v>
      </c>
      <c r="AN6" s="138">
        <f t="shared" si="0"/>
        <v>22</v>
      </c>
      <c r="AO6" s="138">
        <f t="shared" si="0"/>
        <v>22</v>
      </c>
      <c r="AP6" s="138">
        <f t="shared" si="0"/>
        <v>22</v>
      </c>
      <c r="AQ6" s="138">
        <f t="shared" si="0"/>
        <v>20</v>
      </c>
      <c r="AR6" s="138">
        <f t="shared" si="0"/>
        <v>32</v>
      </c>
      <c r="AS6" s="138">
        <f>SUM(AS7,AS8,AS9,AS10,AS11)</f>
        <v>32</v>
      </c>
      <c r="AT6" s="138">
        <f>SUM(AT7,AT8,AT9,AT10,AT11)</f>
        <v>23</v>
      </c>
      <c r="AU6" s="138">
        <f>SUM(AU7,AU8,AU9,AU10,AU11)</f>
        <v>37</v>
      </c>
      <c r="AV6" s="139"/>
    </row>
    <row r="7" spans="1:48" ht="18.75">
      <c r="A7" s="130" t="s">
        <v>32</v>
      </c>
      <c r="B7" s="116">
        <v>8</v>
      </c>
      <c r="C7" s="117">
        <v>8</v>
      </c>
      <c r="D7" s="117">
        <v>8</v>
      </c>
      <c r="E7" s="117">
        <v>8</v>
      </c>
      <c r="F7" s="117">
        <v>8</v>
      </c>
      <c r="G7" s="117">
        <v>7</v>
      </c>
      <c r="H7" s="117">
        <v>8</v>
      </c>
      <c r="I7" s="117">
        <v>8</v>
      </c>
      <c r="J7" s="117">
        <v>8</v>
      </c>
      <c r="K7" s="117">
        <v>5</v>
      </c>
      <c r="L7" s="117">
        <v>4</v>
      </c>
      <c r="M7" s="117">
        <v>8</v>
      </c>
      <c r="N7" s="117">
        <v>8</v>
      </c>
      <c r="O7" s="117">
        <v>8</v>
      </c>
      <c r="P7" s="117">
        <v>8</v>
      </c>
      <c r="Q7" s="117">
        <v>8</v>
      </c>
      <c r="R7" s="117">
        <v>8</v>
      </c>
      <c r="S7" s="117">
        <v>8</v>
      </c>
      <c r="T7" s="117">
        <v>8</v>
      </c>
      <c r="U7" s="117">
        <v>8</v>
      </c>
      <c r="V7" s="117">
        <v>8</v>
      </c>
      <c r="W7" s="117">
        <v>8</v>
      </c>
      <c r="X7" s="117">
        <v>5</v>
      </c>
      <c r="Y7" s="117">
        <v>6</v>
      </c>
      <c r="Z7" s="117">
        <v>8</v>
      </c>
      <c r="AA7" s="117">
        <v>8</v>
      </c>
      <c r="AB7" s="117">
        <v>8</v>
      </c>
      <c r="AC7" s="117">
        <v>8</v>
      </c>
      <c r="AD7" s="117">
        <v>7</v>
      </c>
      <c r="AE7" s="117">
        <v>8</v>
      </c>
      <c r="AF7" s="117">
        <v>8</v>
      </c>
      <c r="AG7" s="117">
        <v>8</v>
      </c>
      <c r="AH7" s="117">
        <v>8</v>
      </c>
      <c r="AI7" s="117">
        <v>8</v>
      </c>
      <c r="AJ7" s="117">
        <v>8</v>
      </c>
      <c r="AK7" s="117">
        <v>8</v>
      </c>
      <c r="AL7" s="197">
        <f>ROUND((8*(4.81/5.6)),0)</f>
        <v>7</v>
      </c>
      <c r="AM7" s="117">
        <v>8</v>
      </c>
      <c r="AN7" s="117">
        <v>8</v>
      </c>
      <c r="AO7" s="117">
        <v>8</v>
      </c>
      <c r="AP7" s="117">
        <v>8</v>
      </c>
      <c r="AQ7" s="117">
        <v>5</v>
      </c>
      <c r="AR7" s="198">
        <v>4</v>
      </c>
      <c r="AS7" s="117">
        <v>8</v>
      </c>
      <c r="AT7" s="117">
        <v>8</v>
      </c>
      <c r="AU7" s="117">
        <v>7</v>
      </c>
      <c r="AV7" s="111"/>
    </row>
    <row r="8" spans="1:48" ht="18.75">
      <c r="A8" s="130" t="s">
        <v>33</v>
      </c>
      <c r="B8" s="116">
        <v>8</v>
      </c>
      <c r="C8" s="117">
        <v>8</v>
      </c>
      <c r="D8" s="117">
        <v>8</v>
      </c>
      <c r="E8" s="117">
        <v>8</v>
      </c>
      <c r="F8" s="117">
        <v>8</v>
      </c>
      <c r="G8" s="117">
        <v>8</v>
      </c>
      <c r="H8" s="117">
        <v>8</v>
      </c>
      <c r="I8" s="117">
        <v>8</v>
      </c>
      <c r="J8" s="117">
        <v>8</v>
      </c>
      <c r="K8" s="117">
        <v>7</v>
      </c>
      <c r="L8" s="117">
        <v>8</v>
      </c>
      <c r="M8" s="117">
        <v>8</v>
      </c>
      <c r="N8" s="117">
        <v>8</v>
      </c>
      <c r="O8" s="117">
        <v>8</v>
      </c>
      <c r="P8" s="117">
        <v>8</v>
      </c>
      <c r="Q8" s="117">
        <v>8</v>
      </c>
      <c r="R8" s="117">
        <v>8</v>
      </c>
      <c r="S8" s="117">
        <v>5</v>
      </c>
      <c r="T8" s="117">
        <v>8</v>
      </c>
      <c r="U8" s="117">
        <v>8</v>
      </c>
      <c r="V8" s="117">
        <v>8</v>
      </c>
      <c r="W8" s="117">
        <v>8</v>
      </c>
      <c r="X8" s="117">
        <v>7</v>
      </c>
      <c r="Y8" s="117">
        <v>5</v>
      </c>
      <c r="Z8" s="117">
        <v>8</v>
      </c>
      <c r="AA8" s="117">
        <v>8</v>
      </c>
      <c r="AB8" s="117">
        <v>5</v>
      </c>
      <c r="AC8" s="117">
        <v>8</v>
      </c>
      <c r="AD8" s="117">
        <v>8</v>
      </c>
      <c r="AE8" s="117">
        <v>8</v>
      </c>
      <c r="AF8" s="117">
        <v>8</v>
      </c>
      <c r="AG8" s="117">
        <v>8</v>
      </c>
      <c r="AH8" s="117">
        <v>8</v>
      </c>
      <c r="AI8" s="117">
        <v>8</v>
      </c>
      <c r="AJ8" s="117">
        <v>7.5</v>
      </c>
      <c r="AK8" s="117">
        <v>8</v>
      </c>
      <c r="AL8" s="197">
        <f>ROUND((8*(4.81/5.6)),0)</f>
        <v>7</v>
      </c>
      <c r="AM8" s="117">
        <v>8</v>
      </c>
      <c r="AN8" s="117">
        <v>8</v>
      </c>
      <c r="AO8" s="117">
        <v>8</v>
      </c>
      <c r="AP8" s="117">
        <v>8</v>
      </c>
      <c r="AQ8" s="117">
        <v>8</v>
      </c>
      <c r="AR8" s="117">
        <v>8</v>
      </c>
      <c r="AS8" s="117">
        <v>8</v>
      </c>
      <c r="AT8" s="117">
        <v>8</v>
      </c>
      <c r="AU8" s="117">
        <v>8</v>
      </c>
      <c r="AV8" s="111"/>
    </row>
    <row r="9" spans="1:48" ht="18.75">
      <c r="A9" s="130" t="s">
        <v>34</v>
      </c>
      <c r="B9" s="116">
        <v>8</v>
      </c>
      <c r="C9" s="117">
        <v>0</v>
      </c>
      <c r="D9" s="117">
        <v>8</v>
      </c>
      <c r="E9" s="117">
        <v>8</v>
      </c>
      <c r="F9" s="117">
        <v>8</v>
      </c>
      <c r="G9" s="117">
        <v>0</v>
      </c>
      <c r="H9" s="117">
        <v>0</v>
      </c>
      <c r="I9" s="117">
        <v>4</v>
      </c>
      <c r="J9" s="117">
        <v>8</v>
      </c>
      <c r="K9" s="117">
        <v>8</v>
      </c>
      <c r="L9" s="117">
        <v>8</v>
      </c>
      <c r="M9" s="117">
        <v>8</v>
      </c>
      <c r="N9" s="117">
        <v>8</v>
      </c>
      <c r="O9" s="117">
        <v>8</v>
      </c>
      <c r="P9" s="117">
        <v>8</v>
      </c>
      <c r="Q9" s="117">
        <v>8</v>
      </c>
      <c r="R9" s="117">
        <v>8</v>
      </c>
      <c r="S9" s="117">
        <v>5</v>
      </c>
      <c r="T9" s="117">
        <v>8</v>
      </c>
      <c r="U9" s="117">
        <v>8</v>
      </c>
      <c r="V9" s="117">
        <v>8</v>
      </c>
      <c r="W9" s="117">
        <v>8</v>
      </c>
      <c r="X9" s="117">
        <v>7</v>
      </c>
      <c r="Y9" s="117">
        <v>7</v>
      </c>
      <c r="Z9" s="117">
        <v>7</v>
      </c>
      <c r="AA9" s="117">
        <v>8</v>
      </c>
      <c r="AB9" s="117">
        <v>8</v>
      </c>
      <c r="AC9" s="117">
        <v>8</v>
      </c>
      <c r="AD9" s="117">
        <v>8</v>
      </c>
      <c r="AE9" s="117">
        <v>8</v>
      </c>
      <c r="AF9" s="117">
        <v>8</v>
      </c>
      <c r="AG9" s="117">
        <v>8</v>
      </c>
      <c r="AH9" s="117">
        <v>8</v>
      </c>
      <c r="AI9" s="117">
        <v>8</v>
      </c>
      <c r="AJ9" s="117">
        <v>8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7</v>
      </c>
      <c r="AS9" s="117">
        <v>7</v>
      </c>
      <c r="AT9" s="117">
        <v>0</v>
      </c>
      <c r="AU9" s="117">
        <v>8</v>
      </c>
      <c r="AV9" s="111"/>
    </row>
    <row r="10" spans="1:48" ht="18.75">
      <c r="A10" s="130" t="s">
        <v>35</v>
      </c>
      <c r="B10" s="116">
        <v>7</v>
      </c>
      <c r="C10" s="117">
        <v>6</v>
      </c>
      <c r="D10" s="117">
        <v>5</v>
      </c>
      <c r="E10" s="117">
        <v>7</v>
      </c>
      <c r="F10" s="117">
        <v>7</v>
      </c>
      <c r="G10" s="117">
        <v>6</v>
      </c>
      <c r="H10" s="117">
        <v>6</v>
      </c>
      <c r="I10" s="117">
        <v>0</v>
      </c>
      <c r="J10" s="117">
        <v>7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7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6</v>
      </c>
      <c r="Y10" s="117">
        <v>6</v>
      </c>
      <c r="Z10" s="117">
        <v>5</v>
      </c>
      <c r="AA10" s="117">
        <v>6</v>
      </c>
      <c r="AB10" s="117">
        <v>6</v>
      </c>
      <c r="AC10" s="117">
        <v>4</v>
      </c>
      <c r="AD10" s="117">
        <v>5</v>
      </c>
      <c r="AE10" s="117">
        <v>6</v>
      </c>
      <c r="AF10" s="117">
        <v>7</v>
      </c>
      <c r="AG10" s="117">
        <v>6</v>
      </c>
      <c r="AH10" s="117">
        <v>6</v>
      </c>
      <c r="AI10" s="117">
        <v>6</v>
      </c>
      <c r="AJ10" s="117">
        <v>2</v>
      </c>
      <c r="AK10" s="117">
        <v>6</v>
      </c>
      <c r="AL10" s="117">
        <v>6</v>
      </c>
      <c r="AM10" s="117">
        <v>6</v>
      </c>
      <c r="AN10" s="117">
        <v>6</v>
      </c>
      <c r="AO10" s="117">
        <v>6</v>
      </c>
      <c r="AP10" s="117">
        <v>6</v>
      </c>
      <c r="AQ10" s="117">
        <v>7</v>
      </c>
      <c r="AR10" s="117">
        <v>6</v>
      </c>
      <c r="AS10" s="117">
        <v>2</v>
      </c>
      <c r="AT10" s="117">
        <v>7</v>
      </c>
      <c r="AU10" s="117">
        <v>7</v>
      </c>
      <c r="AV10" s="111"/>
    </row>
    <row r="11" spans="1:48" ht="18.75">
      <c r="A11" s="130" t="s">
        <v>36</v>
      </c>
      <c r="B11" s="116">
        <v>7</v>
      </c>
      <c r="C11" s="117">
        <v>6</v>
      </c>
      <c r="D11" s="117">
        <v>7</v>
      </c>
      <c r="E11" s="117">
        <v>7</v>
      </c>
      <c r="F11" s="117">
        <v>7</v>
      </c>
      <c r="G11" s="117">
        <v>0</v>
      </c>
      <c r="H11" s="117">
        <v>0</v>
      </c>
      <c r="I11" s="117">
        <v>7</v>
      </c>
      <c r="J11" s="117">
        <v>7</v>
      </c>
      <c r="K11" s="117">
        <v>7</v>
      </c>
      <c r="L11" s="117">
        <v>0</v>
      </c>
      <c r="M11" s="117">
        <v>7</v>
      </c>
      <c r="N11" s="117">
        <v>7</v>
      </c>
      <c r="O11" s="117">
        <v>7</v>
      </c>
      <c r="P11" s="117">
        <v>7</v>
      </c>
      <c r="Q11" s="117">
        <v>7</v>
      </c>
      <c r="R11" s="117">
        <v>5</v>
      </c>
      <c r="S11" s="117">
        <v>7</v>
      </c>
      <c r="T11" s="117">
        <v>7</v>
      </c>
      <c r="U11" s="117">
        <v>7</v>
      </c>
      <c r="V11" s="117">
        <v>7</v>
      </c>
      <c r="W11" s="117">
        <v>7</v>
      </c>
      <c r="X11" s="117">
        <v>7</v>
      </c>
      <c r="Y11" s="117">
        <v>7</v>
      </c>
      <c r="Z11" s="117">
        <v>0</v>
      </c>
      <c r="AA11" s="117">
        <v>7</v>
      </c>
      <c r="AB11" s="117">
        <v>7</v>
      </c>
      <c r="AC11" s="117">
        <v>7</v>
      </c>
      <c r="AD11" s="117">
        <v>7</v>
      </c>
      <c r="AE11" s="117">
        <v>7</v>
      </c>
      <c r="AF11" s="117">
        <v>7</v>
      </c>
      <c r="AG11" s="117">
        <v>7</v>
      </c>
      <c r="AH11" s="117">
        <v>7</v>
      </c>
      <c r="AI11" s="117">
        <v>7</v>
      </c>
      <c r="AJ11" s="117">
        <v>7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7</v>
      </c>
      <c r="AS11" s="117">
        <v>7</v>
      </c>
      <c r="AT11" s="117">
        <v>0</v>
      </c>
      <c r="AU11" s="117">
        <v>7</v>
      </c>
      <c r="AV11" s="111"/>
    </row>
    <row r="12" spans="1:48" ht="18.75">
      <c r="A12" s="129" t="s">
        <v>37</v>
      </c>
      <c r="B12" s="114">
        <f t="shared" ref="B12:AR12" si="1">SUM(B13,B14,B15,B16,B17,B18,B19)</f>
        <v>19</v>
      </c>
      <c r="C12" s="115">
        <f t="shared" si="1"/>
        <v>13</v>
      </c>
      <c r="D12" s="115">
        <f t="shared" si="1"/>
        <v>18</v>
      </c>
      <c r="E12" s="115">
        <f t="shared" si="1"/>
        <v>19</v>
      </c>
      <c r="F12" s="115">
        <f t="shared" si="1"/>
        <v>19</v>
      </c>
      <c r="G12" s="115">
        <f t="shared" si="1"/>
        <v>14</v>
      </c>
      <c r="H12" s="115">
        <f t="shared" si="1"/>
        <v>14</v>
      </c>
      <c r="I12" s="115">
        <f t="shared" si="1"/>
        <v>11</v>
      </c>
      <c r="J12" s="115">
        <f t="shared" si="1"/>
        <v>11</v>
      </c>
      <c r="K12" s="115">
        <f t="shared" si="1"/>
        <v>8</v>
      </c>
      <c r="L12" s="115">
        <f t="shared" si="1"/>
        <v>11</v>
      </c>
      <c r="M12" s="115">
        <f t="shared" si="1"/>
        <v>7</v>
      </c>
      <c r="N12" s="115">
        <f t="shared" si="1"/>
        <v>11</v>
      </c>
      <c r="O12" s="115">
        <f t="shared" si="1"/>
        <v>16</v>
      </c>
      <c r="P12" s="115">
        <f t="shared" si="1"/>
        <v>15</v>
      </c>
      <c r="Q12" s="115">
        <f t="shared" si="1"/>
        <v>9</v>
      </c>
      <c r="R12" s="115">
        <f t="shared" si="1"/>
        <v>11</v>
      </c>
      <c r="S12" s="115">
        <f t="shared" si="1"/>
        <v>16</v>
      </c>
      <c r="T12" s="115">
        <f t="shared" si="1"/>
        <v>7</v>
      </c>
      <c r="U12" s="115">
        <f t="shared" si="1"/>
        <v>7</v>
      </c>
      <c r="V12" s="115">
        <f t="shared" si="1"/>
        <v>11</v>
      </c>
      <c r="W12" s="115">
        <f t="shared" si="1"/>
        <v>11</v>
      </c>
      <c r="X12" s="115">
        <f t="shared" si="1"/>
        <v>14</v>
      </c>
      <c r="Y12" s="115">
        <f t="shared" si="1"/>
        <v>12</v>
      </c>
      <c r="Z12" s="115">
        <f t="shared" si="1"/>
        <v>14</v>
      </c>
      <c r="AA12" s="115">
        <f t="shared" si="1"/>
        <v>18</v>
      </c>
      <c r="AB12" s="115">
        <f t="shared" si="1"/>
        <v>10</v>
      </c>
      <c r="AC12" s="115">
        <f t="shared" si="1"/>
        <v>12</v>
      </c>
      <c r="AD12" s="115">
        <f t="shared" si="1"/>
        <v>5</v>
      </c>
      <c r="AE12" s="115">
        <f t="shared" si="1"/>
        <v>15</v>
      </c>
      <c r="AF12" s="115">
        <f t="shared" si="1"/>
        <v>12</v>
      </c>
      <c r="AG12" s="115">
        <f t="shared" si="1"/>
        <v>11</v>
      </c>
      <c r="AH12" s="115">
        <f t="shared" si="1"/>
        <v>11</v>
      </c>
      <c r="AI12" s="115">
        <f t="shared" si="1"/>
        <v>9</v>
      </c>
      <c r="AJ12" s="115">
        <f t="shared" si="1"/>
        <v>14</v>
      </c>
      <c r="AK12" s="115">
        <f t="shared" si="1"/>
        <v>15</v>
      </c>
      <c r="AL12" s="115">
        <f t="shared" si="1"/>
        <v>15</v>
      </c>
      <c r="AM12" s="115">
        <f t="shared" si="1"/>
        <v>15</v>
      </c>
      <c r="AN12" s="115">
        <f t="shared" si="1"/>
        <v>15</v>
      </c>
      <c r="AO12" s="115">
        <f t="shared" si="1"/>
        <v>15</v>
      </c>
      <c r="AP12" s="115">
        <f t="shared" si="1"/>
        <v>15</v>
      </c>
      <c r="AQ12" s="115">
        <f t="shared" si="1"/>
        <v>17</v>
      </c>
      <c r="AR12" s="115">
        <f t="shared" si="1"/>
        <v>7</v>
      </c>
      <c r="AS12" s="115">
        <f>SUM(AS13,AS14,AS15,AS16,AS17,AS18,AS19)</f>
        <v>8</v>
      </c>
      <c r="AT12" s="115">
        <f>SUM(AT13,AT14,AT15,AT16,AT17,AT18,AT19)</f>
        <v>17</v>
      </c>
      <c r="AU12" s="115">
        <f>SUM(AU13,AU14,AU15,AU16,AU17,AU18,AU19)</f>
        <v>9</v>
      </c>
      <c r="AV12" s="111"/>
    </row>
    <row r="13" spans="1:48" ht="18.75">
      <c r="A13" s="131" t="s">
        <v>38</v>
      </c>
      <c r="B13" s="118">
        <v>4</v>
      </c>
      <c r="C13" s="119">
        <v>4</v>
      </c>
      <c r="D13" s="119">
        <v>4</v>
      </c>
      <c r="E13" s="119">
        <v>4</v>
      </c>
      <c r="F13" s="119">
        <v>4</v>
      </c>
      <c r="G13" s="119">
        <v>4</v>
      </c>
      <c r="H13" s="119">
        <v>4</v>
      </c>
      <c r="I13" s="119">
        <v>4</v>
      </c>
      <c r="J13" s="119">
        <v>4</v>
      </c>
      <c r="K13" s="119">
        <v>4</v>
      </c>
      <c r="L13" s="119">
        <v>4</v>
      </c>
      <c r="M13" s="119">
        <v>0</v>
      </c>
      <c r="N13" s="119">
        <v>4</v>
      </c>
      <c r="O13" s="119">
        <v>4</v>
      </c>
      <c r="P13" s="119">
        <v>4</v>
      </c>
      <c r="Q13" s="119">
        <v>4</v>
      </c>
      <c r="R13" s="119">
        <v>4</v>
      </c>
      <c r="S13" s="119">
        <v>4</v>
      </c>
      <c r="T13" s="119">
        <v>0</v>
      </c>
      <c r="U13" s="119">
        <v>0</v>
      </c>
      <c r="V13" s="119">
        <v>4</v>
      </c>
      <c r="W13" s="119">
        <v>4</v>
      </c>
      <c r="X13" s="119">
        <v>4</v>
      </c>
      <c r="Y13" s="119">
        <v>1</v>
      </c>
      <c r="Z13" s="120">
        <v>4</v>
      </c>
      <c r="AA13" s="119">
        <v>4</v>
      </c>
      <c r="AB13" s="119">
        <v>0</v>
      </c>
      <c r="AC13" s="119">
        <v>4</v>
      </c>
      <c r="AD13" s="121">
        <v>0</v>
      </c>
      <c r="AE13" s="119">
        <v>4</v>
      </c>
      <c r="AF13" s="119">
        <v>0</v>
      </c>
      <c r="AG13" s="119">
        <v>0</v>
      </c>
      <c r="AH13" s="119">
        <v>0</v>
      </c>
      <c r="AI13" s="119">
        <v>0</v>
      </c>
      <c r="AJ13" s="119">
        <v>4</v>
      </c>
      <c r="AK13" s="119">
        <v>4</v>
      </c>
      <c r="AL13" s="119">
        <v>4</v>
      </c>
      <c r="AM13" s="119">
        <v>4</v>
      </c>
      <c r="AN13" s="119">
        <v>4</v>
      </c>
      <c r="AO13" s="119">
        <v>4</v>
      </c>
      <c r="AP13" s="119">
        <v>4</v>
      </c>
      <c r="AQ13" s="119">
        <v>4</v>
      </c>
      <c r="AR13" s="119">
        <v>0</v>
      </c>
      <c r="AS13" s="119">
        <v>0</v>
      </c>
      <c r="AT13" s="119">
        <v>4</v>
      </c>
      <c r="AU13" s="119">
        <v>0</v>
      </c>
      <c r="AV13" s="111"/>
    </row>
    <row r="14" spans="1:48" ht="18.75">
      <c r="A14" s="131" t="s">
        <v>39</v>
      </c>
      <c r="B14" s="118">
        <v>3</v>
      </c>
      <c r="C14" s="120">
        <v>0</v>
      </c>
      <c r="D14" s="119">
        <v>3</v>
      </c>
      <c r="E14" s="119">
        <v>3</v>
      </c>
      <c r="F14" s="119">
        <v>3</v>
      </c>
      <c r="G14" s="120">
        <v>0</v>
      </c>
      <c r="H14" s="120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2</v>
      </c>
      <c r="Q14" s="119">
        <v>0</v>
      </c>
      <c r="R14" s="119">
        <v>0</v>
      </c>
      <c r="S14" s="119">
        <v>3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1</v>
      </c>
      <c r="Z14" s="119">
        <v>0</v>
      </c>
      <c r="AA14" s="119">
        <v>3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3</v>
      </c>
      <c r="AH14" s="119">
        <v>0</v>
      </c>
      <c r="AI14" s="119">
        <v>0</v>
      </c>
      <c r="AJ14" s="119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2</v>
      </c>
      <c r="AR14" s="119">
        <v>0</v>
      </c>
      <c r="AS14" s="119">
        <v>0</v>
      </c>
      <c r="AT14" s="119">
        <v>3</v>
      </c>
      <c r="AU14" s="119">
        <v>0</v>
      </c>
      <c r="AV14" s="111"/>
    </row>
    <row r="15" spans="1:48" ht="18.75">
      <c r="A15" s="131" t="s">
        <v>40</v>
      </c>
      <c r="B15" s="118">
        <v>3</v>
      </c>
      <c r="C15" s="120">
        <v>0</v>
      </c>
      <c r="D15" s="119">
        <v>3</v>
      </c>
      <c r="E15" s="119">
        <v>3</v>
      </c>
      <c r="F15" s="119">
        <v>3</v>
      </c>
      <c r="G15" s="120">
        <v>3</v>
      </c>
      <c r="H15" s="120">
        <v>3</v>
      </c>
      <c r="I15" s="119">
        <v>3</v>
      </c>
      <c r="J15" s="119">
        <v>3</v>
      </c>
      <c r="K15" s="119">
        <v>0</v>
      </c>
      <c r="L15" s="119">
        <v>3</v>
      </c>
      <c r="M15" s="119">
        <v>3</v>
      </c>
      <c r="N15" s="119">
        <v>3</v>
      </c>
      <c r="O15" s="119">
        <v>3</v>
      </c>
      <c r="P15" s="119">
        <v>3</v>
      </c>
      <c r="Q15" s="119">
        <v>3</v>
      </c>
      <c r="R15" s="119">
        <v>3</v>
      </c>
      <c r="S15" s="119">
        <v>3</v>
      </c>
      <c r="T15" s="119">
        <v>3</v>
      </c>
      <c r="U15" s="119">
        <v>3</v>
      </c>
      <c r="V15" s="119">
        <v>3</v>
      </c>
      <c r="W15" s="119">
        <v>3</v>
      </c>
      <c r="X15" s="119">
        <v>1</v>
      </c>
      <c r="Y15" s="119">
        <v>1</v>
      </c>
      <c r="Z15" s="120">
        <v>3</v>
      </c>
      <c r="AA15" s="119">
        <v>3</v>
      </c>
      <c r="AB15" s="119">
        <v>3</v>
      </c>
      <c r="AC15" s="119">
        <v>2</v>
      </c>
      <c r="AD15" s="121">
        <v>1</v>
      </c>
      <c r="AE15" s="119">
        <v>2</v>
      </c>
      <c r="AF15" s="119">
        <v>3</v>
      </c>
      <c r="AG15" s="119">
        <v>1</v>
      </c>
      <c r="AH15" s="119">
        <v>2</v>
      </c>
      <c r="AI15" s="119">
        <v>1</v>
      </c>
      <c r="AJ15" s="119">
        <v>2</v>
      </c>
      <c r="AK15" s="120">
        <v>2</v>
      </c>
      <c r="AL15" s="120">
        <v>2</v>
      </c>
      <c r="AM15" s="120">
        <v>2</v>
      </c>
      <c r="AN15" s="120">
        <v>2</v>
      </c>
      <c r="AO15" s="120">
        <v>2</v>
      </c>
      <c r="AP15" s="120">
        <v>2</v>
      </c>
      <c r="AQ15" s="120">
        <v>2</v>
      </c>
      <c r="AR15" s="120">
        <v>3</v>
      </c>
      <c r="AS15" s="120">
        <v>3</v>
      </c>
      <c r="AT15" s="120">
        <v>3</v>
      </c>
      <c r="AU15" s="120">
        <v>2</v>
      </c>
      <c r="AV15" s="111"/>
    </row>
    <row r="16" spans="1:48" ht="18.75">
      <c r="A16" s="131" t="s">
        <v>41</v>
      </c>
      <c r="B16" s="118">
        <v>2</v>
      </c>
      <c r="C16" s="119">
        <v>2</v>
      </c>
      <c r="D16" s="119">
        <v>2</v>
      </c>
      <c r="E16" s="119">
        <v>2</v>
      </c>
      <c r="F16" s="119">
        <v>2</v>
      </c>
      <c r="G16" s="119">
        <v>2</v>
      </c>
      <c r="H16" s="119">
        <v>2</v>
      </c>
      <c r="I16" s="119">
        <v>2</v>
      </c>
      <c r="J16" s="119">
        <v>2</v>
      </c>
      <c r="K16" s="119">
        <v>2</v>
      </c>
      <c r="L16" s="119">
        <v>2</v>
      </c>
      <c r="M16" s="119">
        <v>0</v>
      </c>
      <c r="N16" s="119">
        <v>2</v>
      </c>
      <c r="O16" s="119">
        <v>2</v>
      </c>
      <c r="P16" s="119">
        <v>2</v>
      </c>
      <c r="Q16" s="119">
        <v>0</v>
      </c>
      <c r="R16" s="119">
        <v>2</v>
      </c>
      <c r="S16" s="119">
        <v>2</v>
      </c>
      <c r="T16" s="119">
        <v>0</v>
      </c>
      <c r="U16" s="119">
        <v>0</v>
      </c>
      <c r="V16" s="119">
        <v>2</v>
      </c>
      <c r="W16" s="119">
        <v>2</v>
      </c>
      <c r="X16" s="120">
        <v>2</v>
      </c>
      <c r="Y16" s="120">
        <v>2</v>
      </c>
      <c r="Z16" s="120">
        <v>0</v>
      </c>
      <c r="AA16" s="119">
        <v>2</v>
      </c>
      <c r="AB16" s="119">
        <v>2</v>
      </c>
      <c r="AC16" s="121">
        <v>2</v>
      </c>
      <c r="AD16" s="121">
        <v>2</v>
      </c>
      <c r="AE16" s="119">
        <v>2</v>
      </c>
      <c r="AF16" s="119">
        <v>2</v>
      </c>
      <c r="AG16" s="119">
        <v>2</v>
      </c>
      <c r="AH16" s="119">
        <v>2</v>
      </c>
      <c r="AI16" s="119">
        <v>2</v>
      </c>
      <c r="AJ16" s="119">
        <v>2</v>
      </c>
      <c r="AK16" s="119">
        <v>2</v>
      </c>
      <c r="AL16" s="119">
        <v>2</v>
      </c>
      <c r="AM16" s="119">
        <v>2</v>
      </c>
      <c r="AN16" s="119">
        <v>2</v>
      </c>
      <c r="AO16" s="119">
        <v>2</v>
      </c>
      <c r="AP16" s="119">
        <v>2</v>
      </c>
      <c r="AQ16" s="119">
        <v>2</v>
      </c>
      <c r="AR16" s="119">
        <v>2</v>
      </c>
      <c r="AS16" s="119">
        <v>2</v>
      </c>
      <c r="AT16" s="119">
        <v>2</v>
      </c>
      <c r="AU16" s="119">
        <v>2</v>
      </c>
      <c r="AV16" s="111"/>
    </row>
    <row r="17" spans="1:48" ht="18.75">
      <c r="A17" s="132" t="s">
        <v>42</v>
      </c>
      <c r="B17" s="122">
        <v>3</v>
      </c>
      <c r="C17" s="120">
        <v>3</v>
      </c>
      <c r="D17" s="120">
        <v>3</v>
      </c>
      <c r="E17" s="120">
        <v>3</v>
      </c>
      <c r="F17" s="120">
        <v>3</v>
      </c>
      <c r="G17" s="120">
        <v>3</v>
      </c>
      <c r="H17" s="120">
        <v>3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3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19">
        <v>3</v>
      </c>
      <c r="Y17" s="119">
        <v>3</v>
      </c>
      <c r="Z17" s="120">
        <v>3</v>
      </c>
      <c r="AA17" s="120">
        <v>3</v>
      </c>
      <c r="AB17" s="120">
        <v>2</v>
      </c>
      <c r="AC17" s="119">
        <v>0</v>
      </c>
      <c r="AD17" s="121">
        <v>0</v>
      </c>
      <c r="AE17" s="120">
        <v>3</v>
      </c>
      <c r="AF17" s="120">
        <v>3</v>
      </c>
      <c r="AG17" s="120">
        <v>3</v>
      </c>
      <c r="AH17" s="120">
        <v>3</v>
      </c>
      <c r="AI17" s="120">
        <v>3</v>
      </c>
      <c r="AJ17" s="120">
        <v>3</v>
      </c>
      <c r="AK17" s="120">
        <v>3</v>
      </c>
      <c r="AL17" s="120">
        <v>3</v>
      </c>
      <c r="AM17" s="120">
        <v>3</v>
      </c>
      <c r="AN17" s="120">
        <v>3</v>
      </c>
      <c r="AO17" s="120">
        <v>3</v>
      </c>
      <c r="AP17" s="120">
        <v>3</v>
      </c>
      <c r="AQ17" s="120">
        <v>3</v>
      </c>
      <c r="AR17" s="120">
        <v>0</v>
      </c>
      <c r="AS17" s="120">
        <v>3</v>
      </c>
      <c r="AT17" s="120">
        <v>3</v>
      </c>
      <c r="AU17" s="120">
        <v>3</v>
      </c>
      <c r="AV17" s="111"/>
    </row>
    <row r="18" spans="1:48" ht="18.75">
      <c r="A18" s="131" t="s">
        <v>43</v>
      </c>
      <c r="B18" s="118">
        <v>2</v>
      </c>
      <c r="C18" s="119">
        <v>2</v>
      </c>
      <c r="D18" s="119">
        <v>1</v>
      </c>
      <c r="E18" s="119">
        <v>2</v>
      </c>
      <c r="F18" s="119">
        <v>2</v>
      </c>
      <c r="G18" s="120">
        <v>2</v>
      </c>
      <c r="H18" s="120">
        <v>2</v>
      </c>
      <c r="I18" s="119">
        <v>2</v>
      </c>
      <c r="J18" s="119">
        <v>2</v>
      </c>
      <c r="K18" s="119">
        <v>2</v>
      </c>
      <c r="L18" s="119">
        <v>2</v>
      </c>
      <c r="M18" s="119">
        <v>2</v>
      </c>
      <c r="N18" s="119">
        <v>2</v>
      </c>
      <c r="O18" s="119">
        <v>2</v>
      </c>
      <c r="P18" s="119">
        <v>2</v>
      </c>
      <c r="Q18" s="119">
        <v>2</v>
      </c>
      <c r="R18" s="119">
        <v>2</v>
      </c>
      <c r="S18" s="119">
        <v>2</v>
      </c>
      <c r="T18" s="119">
        <v>2</v>
      </c>
      <c r="U18" s="119">
        <v>2</v>
      </c>
      <c r="V18" s="119">
        <v>2</v>
      </c>
      <c r="W18" s="119">
        <v>2</v>
      </c>
      <c r="X18" s="119">
        <v>2</v>
      </c>
      <c r="Y18" s="119">
        <v>2</v>
      </c>
      <c r="Z18" s="119">
        <v>2</v>
      </c>
      <c r="AA18" s="119">
        <v>1</v>
      </c>
      <c r="AB18" s="119">
        <v>1</v>
      </c>
      <c r="AC18" s="119">
        <v>2</v>
      </c>
      <c r="AD18" s="121">
        <v>1</v>
      </c>
      <c r="AE18" s="119">
        <v>2</v>
      </c>
      <c r="AF18" s="119">
        <v>2</v>
      </c>
      <c r="AG18" s="119">
        <v>2</v>
      </c>
      <c r="AH18" s="119">
        <v>2</v>
      </c>
      <c r="AI18" s="119">
        <v>1</v>
      </c>
      <c r="AJ18" s="119">
        <v>1</v>
      </c>
      <c r="AK18" s="120">
        <v>2</v>
      </c>
      <c r="AL18" s="120">
        <v>2</v>
      </c>
      <c r="AM18" s="120">
        <v>2</v>
      </c>
      <c r="AN18" s="120">
        <v>2</v>
      </c>
      <c r="AO18" s="120">
        <v>2</v>
      </c>
      <c r="AP18" s="120">
        <v>2</v>
      </c>
      <c r="AQ18" s="120">
        <v>2</v>
      </c>
      <c r="AR18" s="119">
        <v>2</v>
      </c>
      <c r="AS18" s="119">
        <v>0</v>
      </c>
      <c r="AT18" s="119">
        <v>2</v>
      </c>
      <c r="AU18" s="119">
        <v>1</v>
      </c>
      <c r="AV18" s="111"/>
    </row>
    <row r="19" spans="1:48" ht="18.75">
      <c r="A19" s="131" t="s">
        <v>44</v>
      </c>
      <c r="B19" s="118">
        <v>2</v>
      </c>
      <c r="C19" s="119">
        <v>2</v>
      </c>
      <c r="D19" s="119">
        <v>2</v>
      </c>
      <c r="E19" s="119">
        <v>2</v>
      </c>
      <c r="F19" s="119">
        <v>2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2</v>
      </c>
      <c r="N19" s="119">
        <v>0</v>
      </c>
      <c r="O19" s="119">
        <v>2</v>
      </c>
      <c r="P19" s="119">
        <v>2</v>
      </c>
      <c r="Q19" s="119">
        <v>0</v>
      </c>
      <c r="R19" s="119">
        <v>0</v>
      </c>
      <c r="S19" s="119">
        <v>2</v>
      </c>
      <c r="T19" s="119">
        <v>2</v>
      </c>
      <c r="U19" s="119">
        <v>2</v>
      </c>
      <c r="V19" s="119">
        <v>0</v>
      </c>
      <c r="W19" s="119">
        <v>0</v>
      </c>
      <c r="X19" s="119">
        <v>2</v>
      </c>
      <c r="Y19" s="119">
        <v>2</v>
      </c>
      <c r="Z19" s="119">
        <v>2</v>
      </c>
      <c r="AA19" s="119">
        <v>2</v>
      </c>
      <c r="AB19" s="119">
        <v>2</v>
      </c>
      <c r="AC19" s="119">
        <v>2</v>
      </c>
      <c r="AD19" s="119">
        <v>1</v>
      </c>
      <c r="AE19" s="119">
        <v>2</v>
      </c>
      <c r="AF19" s="119">
        <v>2</v>
      </c>
      <c r="AG19" s="119">
        <v>0</v>
      </c>
      <c r="AH19" s="119">
        <v>2</v>
      </c>
      <c r="AI19" s="119">
        <v>2</v>
      </c>
      <c r="AJ19" s="119">
        <v>2</v>
      </c>
      <c r="AK19" s="119">
        <v>2</v>
      </c>
      <c r="AL19" s="119">
        <v>2</v>
      </c>
      <c r="AM19" s="119">
        <v>2</v>
      </c>
      <c r="AN19" s="119">
        <v>2</v>
      </c>
      <c r="AO19" s="119">
        <v>2</v>
      </c>
      <c r="AP19" s="119">
        <v>2</v>
      </c>
      <c r="AQ19" s="119">
        <v>2</v>
      </c>
      <c r="AR19" s="119">
        <v>0</v>
      </c>
      <c r="AS19" s="119">
        <v>0</v>
      </c>
      <c r="AT19" s="119">
        <v>0</v>
      </c>
      <c r="AU19" s="119">
        <v>1</v>
      </c>
      <c r="AV19" s="111"/>
    </row>
    <row r="20" spans="1:48" ht="18.75">
      <c r="A20" s="129" t="s">
        <v>45</v>
      </c>
      <c r="B20" s="123">
        <f t="shared" ref="B20:AR20" si="2">SUM(B21,B22,B23,B24,B25)</f>
        <v>14</v>
      </c>
      <c r="C20" s="115">
        <f t="shared" si="2"/>
        <v>11</v>
      </c>
      <c r="D20" s="115">
        <f t="shared" si="2"/>
        <v>12</v>
      </c>
      <c r="E20" s="115">
        <f t="shared" si="2"/>
        <v>12</v>
      </c>
      <c r="F20" s="115">
        <f t="shared" si="2"/>
        <v>13</v>
      </c>
      <c r="G20" s="115">
        <f t="shared" si="2"/>
        <v>7</v>
      </c>
      <c r="H20" s="115">
        <f t="shared" si="2"/>
        <v>7</v>
      </c>
      <c r="I20" s="115">
        <f t="shared" si="2"/>
        <v>3</v>
      </c>
      <c r="J20" s="115">
        <f t="shared" si="2"/>
        <v>7</v>
      </c>
      <c r="K20" s="115">
        <f t="shared" si="2"/>
        <v>6</v>
      </c>
      <c r="L20" s="115">
        <f t="shared" si="2"/>
        <v>12</v>
      </c>
      <c r="M20" s="115">
        <f t="shared" si="2"/>
        <v>5</v>
      </c>
      <c r="N20" s="115">
        <f t="shared" si="2"/>
        <v>4</v>
      </c>
      <c r="O20" s="115">
        <f t="shared" si="2"/>
        <v>4</v>
      </c>
      <c r="P20" s="115">
        <f t="shared" si="2"/>
        <v>7</v>
      </c>
      <c r="Q20" s="115">
        <f t="shared" si="2"/>
        <v>3</v>
      </c>
      <c r="R20" s="115">
        <f t="shared" si="2"/>
        <v>4</v>
      </c>
      <c r="S20" s="115">
        <f t="shared" si="2"/>
        <v>3</v>
      </c>
      <c r="T20" s="115">
        <f t="shared" si="2"/>
        <v>3</v>
      </c>
      <c r="U20" s="115">
        <f t="shared" si="2"/>
        <v>3</v>
      </c>
      <c r="V20" s="115">
        <f t="shared" si="2"/>
        <v>3</v>
      </c>
      <c r="W20" s="115">
        <f t="shared" si="2"/>
        <v>5</v>
      </c>
      <c r="X20" s="115">
        <f t="shared" si="2"/>
        <v>7</v>
      </c>
      <c r="Y20" s="115">
        <f t="shared" si="2"/>
        <v>10</v>
      </c>
      <c r="Z20" s="115">
        <f t="shared" si="2"/>
        <v>8</v>
      </c>
      <c r="AA20" s="115">
        <f t="shared" si="2"/>
        <v>10</v>
      </c>
      <c r="AB20" s="115">
        <f t="shared" si="2"/>
        <v>8</v>
      </c>
      <c r="AC20" s="115">
        <f t="shared" si="2"/>
        <v>7</v>
      </c>
      <c r="AD20" s="115">
        <f t="shared" si="2"/>
        <v>10</v>
      </c>
      <c r="AE20" s="115">
        <f t="shared" si="2"/>
        <v>5</v>
      </c>
      <c r="AF20" s="115">
        <f t="shared" si="2"/>
        <v>8</v>
      </c>
      <c r="AG20" s="115">
        <f t="shared" si="2"/>
        <v>12</v>
      </c>
      <c r="AH20" s="115">
        <f t="shared" si="2"/>
        <v>8</v>
      </c>
      <c r="AI20" s="115">
        <f t="shared" si="2"/>
        <v>9</v>
      </c>
      <c r="AJ20" s="115">
        <f t="shared" si="2"/>
        <v>10</v>
      </c>
      <c r="AK20" s="115">
        <f t="shared" si="2"/>
        <v>8</v>
      </c>
      <c r="AL20" s="115">
        <f t="shared" si="2"/>
        <v>8</v>
      </c>
      <c r="AM20" s="115">
        <f t="shared" si="2"/>
        <v>8</v>
      </c>
      <c r="AN20" s="115">
        <f t="shared" si="2"/>
        <v>8</v>
      </c>
      <c r="AO20" s="115">
        <f t="shared" si="2"/>
        <v>8</v>
      </c>
      <c r="AP20" s="115">
        <f t="shared" si="2"/>
        <v>8</v>
      </c>
      <c r="AQ20" s="115">
        <f t="shared" si="2"/>
        <v>8</v>
      </c>
      <c r="AR20" s="115">
        <f t="shared" si="2"/>
        <v>5</v>
      </c>
      <c r="AS20" s="115">
        <f>SUM(AS21,AS22,AS23,AS24,AS25)</f>
        <v>9</v>
      </c>
      <c r="AT20" s="115">
        <f>SUM(AT21,AT22,AT23,AT24,AT25)</f>
        <v>8</v>
      </c>
      <c r="AU20" s="115">
        <f>SUM(AU21,AU22,AU23,AU24,AU25)</f>
        <v>9</v>
      </c>
      <c r="AV20" s="111"/>
    </row>
    <row r="21" spans="1:48" ht="18.75">
      <c r="A21" s="131" t="s">
        <v>46</v>
      </c>
      <c r="B21" s="118">
        <v>4</v>
      </c>
      <c r="C21" s="119">
        <v>4</v>
      </c>
      <c r="D21" s="119">
        <v>4</v>
      </c>
      <c r="E21" s="119">
        <v>4</v>
      </c>
      <c r="F21" s="119">
        <v>4</v>
      </c>
      <c r="G21" s="119">
        <v>4</v>
      </c>
      <c r="H21" s="119">
        <v>4</v>
      </c>
      <c r="I21" s="119">
        <v>0</v>
      </c>
      <c r="J21" s="119">
        <v>0</v>
      </c>
      <c r="K21" s="119">
        <v>0</v>
      </c>
      <c r="L21" s="119">
        <v>4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1</v>
      </c>
      <c r="Y21" s="119">
        <v>1</v>
      </c>
      <c r="Z21" s="119">
        <v>0</v>
      </c>
      <c r="AA21" s="120">
        <v>2</v>
      </c>
      <c r="AB21" s="119">
        <v>0</v>
      </c>
      <c r="AC21" s="119">
        <v>0</v>
      </c>
      <c r="AD21" s="119">
        <v>4</v>
      </c>
      <c r="AE21" s="119">
        <v>0</v>
      </c>
      <c r="AF21" s="119">
        <v>0</v>
      </c>
      <c r="AG21" s="119">
        <v>4</v>
      </c>
      <c r="AH21" s="119">
        <v>0</v>
      </c>
      <c r="AI21" s="119">
        <v>0</v>
      </c>
      <c r="AJ21" s="119">
        <v>4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0</v>
      </c>
      <c r="AV21" s="111"/>
    </row>
    <row r="22" spans="1:48" ht="18.75">
      <c r="A22" s="131" t="s">
        <v>47</v>
      </c>
      <c r="B22" s="118">
        <v>3</v>
      </c>
      <c r="C22" s="120">
        <v>0</v>
      </c>
      <c r="D22" s="119">
        <v>1</v>
      </c>
      <c r="E22" s="119">
        <v>2</v>
      </c>
      <c r="F22" s="119">
        <v>2</v>
      </c>
      <c r="G22" s="120">
        <v>0</v>
      </c>
      <c r="H22" s="120">
        <v>0</v>
      </c>
      <c r="I22" s="119">
        <v>1</v>
      </c>
      <c r="J22" s="119">
        <v>1</v>
      </c>
      <c r="K22" s="119">
        <v>0</v>
      </c>
      <c r="L22" s="119">
        <v>1</v>
      </c>
      <c r="M22" s="119">
        <v>1</v>
      </c>
      <c r="N22" s="119">
        <v>1</v>
      </c>
      <c r="O22" s="120">
        <v>0</v>
      </c>
      <c r="P22" s="119">
        <v>1</v>
      </c>
      <c r="Q22" s="119">
        <v>0</v>
      </c>
      <c r="R22" s="119">
        <v>1</v>
      </c>
      <c r="S22" s="119">
        <v>0</v>
      </c>
      <c r="T22" s="119">
        <v>0</v>
      </c>
      <c r="U22" s="119">
        <v>0</v>
      </c>
      <c r="V22" s="119">
        <v>0</v>
      </c>
      <c r="W22" s="119">
        <v>1</v>
      </c>
      <c r="X22" s="119">
        <v>0</v>
      </c>
      <c r="Y22" s="119">
        <v>2</v>
      </c>
      <c r="Z22" s="120">
        <v>3</v>
      </c>
      <c r="AA22" s="119">
        <v>3</v>
      </c>
      <c r="AB22" s="119">
        <v>3</v>
      </c>
      <c r="AC22" s="119">
        <v>1</v>
      </c>
      <c r="AD22" s="119">
        <v>0</v>
      </c>
      <c r="AE22" s="119">
        <v>0</v>
      </c>
      <c r="AF22" s="119">
        <v>2</v>
      </c>
      <c r="AG22" s="119">
        <v>2</v>
      </c>
      <c r="AH22" s="119">
        <v>1</v>
      </c>
      <c r="AI22" s="119">
        <v>2</v>
      </c>
      <c r="AJ22" s="119">
        <v>2</v>
      </c>
      <c r="AK22" s="120">
        <v>3</v>
      </c>
      <c r="AL22" s="120">
        <v>3</v>
      </c>
      <c r="AM22" s="120">
        <v>3</v>
      </c>
      <c r="AN22" s="120">
        <v>3</v>
      </c>
      <c r="AO22" s="120">
        <v>3</v>
      </c>
      <c r="AP22" s="120">
        <v>3</v>
      </c>
      <c r="AQ22" s="120">
        <v>3</v>
      </c>
      <c r="AR22" s="120">
        <v>0</v>
      </c>
      <c r="AS22" s="119">
        <v>3</v>
      </c>
      <c r="AT22" s="119">
        <v>3</v>
      </c>
      <c r="AU22" s="119">
        <v>2</v>
      </c>
      <c r="AV22" s="111"/>
    </row>
    <row r="23" spans="1:48" ht="18.75">
      <c r="A23" s="131" t="s">
        <v>48</v>
      </c>
      <c r="B23" s="118">
        <v>3</v>
      </c>
      <c r="C23" s="119">
        <v>3</v>
      </c>
      <c r="D23" s="119">
        <v>3</v>
      </c>
      <c r="E23" s="119">
        <v>3</v>
      </c>
      <c r="F23" s="119">
        <v>3</v>
      </c>
      <c r="G23" s="119">
        <v>3</v>
      </c>
      <c r="H23" s="119">
        <v>3</v>
      </c>
      <c r="I23" s="119">
        <v>0</v>
      </c>
      <c r="J23" s="119">
        <v>3</v>
      </c>
      <c r="K23" s="119">
        <v>3</v>
      </c>
      <c r="L23" s="119">
        <v>3</v>
      </c>
      <c r="M23" s="119">
        <v>0</v>
      </c>
      <c r="N23" s="119">
        <v>0</v>
      </c>
      <c r="O23" s="119">
        <v>0</v>
      </c>
      <c r="P23" s="119">
        <v>3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2</v>
      </c>
      <c r="Y23" s="119">
        <v>3</v>
      </c>
      <c r="Z23" s="119">
        <v>3</v>
      </c>
      <c r="AA23" s="119">
        <v>3</v>
      </c>
      <c r="AB23" s="119">
        <v>3</v>
      </c>
      <c r="AC23" s="119">
        <v>3</v>
      </c>
      <c r="AD23" s="119">
        <v>2</v>
      </c>
      <c r="AE23" s="119">
        <v>3</v>
      </c>
      <c r="AF23" s="119">
        <v>3</v>
      </c>
      <c r="AG23" s="119">
        <v>3</v>
      </c>
      <c r="AH23" s="119">
        <v>3</v>
      </c>
      <c r="AI23" s="119">
        <v>3</v>
      </c>
      <c r="AJ23" s="119">
        <v>2</v>
      </c>
      <c r="AK23" s="119">
        <v>3</v>
      </c>
      <c r="AL23" s="119">
        <v>3</v>
      </c>
      <c r="AM23" s="119">
        <v>3</v>
      </c>
      <c r="AN23" s="119">
        <v>3</v>
      </c>
      <c r="AO23" s="119">
        <v>3</v>
      </c>
      <c r="AP23" s="119">
        <v>3</v>
      </c>
      <c r="AQ23" s="119">
        <v>3</v>
      </c>
      <c r="AR23" s="119">
        <v>3</v>
      </c>
      <c r="AS23" s="119">
        <v>3</v>
      </c>
      <c r="AT23" s="119">
        <v>3</v>
      </c>
      <c r="AU23" s="119">
        <v>3</v>
      </c>
      <c r="AV23" s="111"/>
    </row>
    <row r="24" spans="1:48" ht="18.75">
      <c r="A24" s="131" t="s">
        <v>49</v>
      </c>
      <c r="B24" s="118">
        <v>2</v>
      </c>
      <c r="C24" s="119">
        <v>2</v>
      </c>
      <c r="D24" s="119">
        <v>2</v>
      </c>
      <c r="E24" s="119">
        <v>2</v>
      </c>
      <c r="F24" s="119">
        <v>2</v>
      </c>
      <c r="G24" s="119">
        <v>0</v>
      </c>
      <c r="H24" s="119">
        <v>0</v>
      </c>
      <c r="I24" s="119">
        <v>0</v>
      </c>
      <c r="J24" s="119">
        <v>1</v>
      </c>
      <c r="K24" s="119">
        <v>1</v>
      </c>
      <c r="L24" s="119">
        <v>2</v>
      </c>
      <c r="M24" s="119">
        <v>2</v>
      </c>
      <c r="N24" s="119">
        <v>1</v>
      </c>
      <c r="O24" s="119">
        <v>2</v>
      </c>
      <c r="P24" s="119">
        <v>1</v>
      </c>
      <c r="Q24" s="119">
        <v>1</v>
      </c>
      <c r="R24" s="119">
        <v>1</v>
      </c>
      <c r="S24" s="119">
        <v>1</v>
      </c>
      <c r="T24" s="119">
        <v>1</v>
      </c>
      <c r="U24" s="119">
        <v>1</v>
      </c>
      <c r="V24" s="119">
        <v>1</v>
      </c>
      <c r="W24" s="119">
        <v>2</v>
      </c>
      <c r="X24" s="119">
        <v>2</v>
      </c>
      <c r="Y24" s="119">
        <v>2</v>
      </c>
      <c r="Z24" s="119">
        <v>0</v>
      </c>
      <c r="AA24" s="120">
        <v>0</v>
      </c>
      <c r="AB24" s="119">
        <v>0</v>
      </c>
      <c r="AC24" s="119">
        <v>2</v>
      </c>
      <c r="AD24" s="119">
        <v>2</v>
      </c>
      <c r="AE24" s="119">
        <v>2</v>
      </c>
      <c r="AF24" s="119">
        <v>1</v>
      </c>
      <c r="AG24" s="119">
        <v>1</v>
      </c>
      <c r="AH24" s="119">
        <v>2</v>
      </c>
      <c r="AI24" s="119">
        <v>2</v>
      </c>
      <c r="AJ24" s="119">
        <v>2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2</v>
      </c>
      <c r="AT24" s="119">
        <v>0</v>
      </c>
      <c r="AU24" s="119">
        <v>2</v>
      </c>
      <c r="AV24" s="111"/>
    </row>
    <row r="25" spans="1:48" ht="18.75">
      <c r="A25" s="131" t="s">
        <v>50</v>
      </c>
      <c r="B25" s="118">
        <v>2</v>
      </c>
      <c r="C25" s="120">
        <v>2</v>
      </c>
      <c r="D25" s="119">
        <v>2</v>
      </c>
      <c r="E25" s="119">
        <v>1</v>
      </c>
      <c r="F25" s="119">
        <v>2</v>
      </c>
      <c r="G25" s="120">
        <v>0</v>
      </c>
      <c r="H25" s="120">
        <v>0</v>
      </c>
      <c r="I25" s="119">
        <v>2</v>
      </c>
      <c r="J25" s="119">
        <v>2</v>
      </c>
      <c r="K25" s="119">
        <v>2</v>
      </c>
      <c r="L25" s="119">
        <v>2</v>
      </c>
      <c r="M25" s="119">
        <v>2</v>
      </c>
      <c r="N25" s="119">
        <v>2</v>
      </c>
      <c r="O25" s="119">
        <v>2</v>
      </c>
      <c r="P25" s="119">
        <v>2</v>
      </c>
      <c r="Q25" s="119">
        <v>2</v>
      </c>
      <c r="R25" s="119">
        <v>2</v>
      </c>
      <c r="S25" s="119">
        <v>2</v>
      </c>
      <c r="T25" s="119">
        <v>2</v>
      </c>
      <c r="U25" s="119">
        <v>2</v>
      </c>
      <c r="V25" s="119">
        <v>2</v>
      </c>
      <c r="W25" s="119">
        <v>2</v>
      </c>
      <c r="X25" s="119">
        <v>2</v>
      </c>
      <c r="Y25" s="119">
        <v>2</v>
      </c>
      <c r="Z25" s="119">
        <v>2</v>
      </c>
      <c r="AA25" s="119">
        <v>2</v>
      </c>
      <c r="AB25" s="119">
        <v>2</v>
      </c>
      <c r="AC25" s="119">
        <v>1</v>
      </c>
      <c r="AD25" s="119">
        <v>2</v>
      </c>
      <c r="AE25" s="119">
        <v>0</v>
      </c>
      <c r="AF25" s="119">
        <v>2</v>
      </c>
      <c r="AG25" s="119">
        <v>2</v>
      </c>
      <c r="AH25" s="119">
        <v>2</v>
      </c>
      <c r="AI25" s="119">
        <v>2</v>
      </c>
      <c r="AJ25" s="119">
        <v>0</v>
      </c>
      <c r="AK25" s="120">
        <v>2</v>
      </c>
      <c r="AL25" s="120">
        <v>2</v>
      </c>
      <c r="AM25" s="120">
        <v>2</v>
      </c>
      <c r="AN25" s="120">
        <v>2</v>
      </c>
      <c r="AO25" s="120">
        <v>2</v>
      </c>
      <c r="AP25" s="120">
        <v>2</v>
      </c>
      <c r="AQ25" s="120">
        <v>2</v>
      </c>
      <c r="AR25" s="120">
        <v>2</v>
      </c>
      <c r="AS25" s="120">
        <v>1</v>
      </c>
      <c r="AT25" s="119">
        <v>2</v>
      </c>
      <c r="AU25" s="120">
        <v>2</v>
      </c>
      <c r="AV25" s="111"/>
    </row>
    <row r="26" spans="1:48" ht="18.75">
      <c r="A26" s="133" t="s">
        <v>51</v>
      </c>
      <c r="B26" s="114">
        <f t="shared" ref="B26:AR26" si="3">SUM(B27,B28,B29,B30,B31)</f>
        <v>10</v>
      </c>
      <c r="C26" s="124">
        <f t="shared" si="3"/>
        <v>8</v>
      </c>
      <c r="D26" s="124">
        <f t="shared" si="3"/>
        <v>10</v>
      </c>
      <c r="E26" s="124">
        <f t="shared" si="3"/>
        <v>8</v>
      </c>
      <c r="F26" s="124">
        <f t="shared" si="3"/>
        <v>9</v>
      </c>
      <c r="G26" s="124">
        <f t="shared" si="3"/>
        <v>7</v>
      </c>
      <c r="H26" s="124">
        <f t="shared" si="3"/>
        <v>7</v>
      </c>
      <c r="I26" s="124">
        <f t="shared" si="3"/>
        <v>8</v>
      </c>
      <c r="J26" s="124">
        <f t="shared" si="3"/>
        <v>5</v>
      </c>
      <c r="K26" s="124">
        <f t="shared" si="3"/>
        <v>4</v>
      </c>
      <c r="L26" s="124">
        <f t="shared" si="3"/>
        <v>7</v>
      </c>
      <c r="M26" s="124">
        <f t="shared" si="3"/>
        <v>9</v>
      </c>
      <c r="N26" s="124">
        <f t="shared" si="3"/>
        <v>8</v>
      </c>
      <c r="O26" s="124">
        <f t="shared" si="3"/>
        <v>10</v>
      </c>
      <c r="P26" s="124">
        <f t="shared" si="3"/>
        <v>8</v>
      </c>
      <c r="Q26" s="124">
        <f t="shared" si="3"/>
        <v>9</v>
      </c>
      <c r="R26" s="124">
        <f t="shared" si="3"/>
        <v>10</v>
      </c>
      <c r="S26" s="124">
        <f t="shared" si="3"/>
        <v>7</v>
      </c>
      <c r="T26" s="124">
        <f t="shared" si="3"/>
        <v>8</v>
      </c>
      <c r="U26" s="124">
        <f t="shared" si="3"/>
        <v>8</v>
      </c>
      <c r="V26" s="124">
        <f t="shared" si="3"/>
        <v>10</v>
      </c>
      <c r="W26" s="124">
        <f t="shared" si="3"/>
        <v>8</v>
      </c>
      <c r="X26" s="124">
        <f t="shared" si="3"/>
        <v>5</v>
      </c>
      <c r="Y26" s="124">
        <f t="shared" si="3"/>
        <v>8</v>
      </c>
      <c r="Z26" s="124">
        <f t="shared" si="3"/>
        <v>8</v>
      </c>
      <c r="AA26" s="124">
        <f t="shared" si="3"/>
        <v>7</v>
      </c>
      <c r="AB26" s="124">
        <f t="shared" si="3"/>
        <v>8</v>
      </c>
      <c r="AC26" s="124">
        <f t="shared" si="3"/>
        <v>9</v>
      </c>
      <c r="AD26" s="124">
        <f t="shared" si="3"/>
        <v>7</v>
      </c>
      <c r="AE26" s="124">
        <f t="shared" si="3"/>
        <v>7</v>
      </c>
      <c r="AF26" s="124">
        <f t="shared" si="3"/>
        <v>8</v>
      </c>
      <c r="AG26" s="124">
        <f t="shared" si="3"/>
        <v>9</v>
      </c>
      <c r="AH26" s="124">
        <f t="shared" si="3"/>
        <v>9</v>
      </c>
      <c r="AI26" s="124">
        <f t="shared" si="3"/>
        <v>8</v>
      </c>
      <c r="AJ26" s="124">
        <f t="shared" si="3"/>
        <v>8</v>
      </c>
      <c r="AK26" s="124">
        <f t="shared" si="3"/>
        <v>4</v>
      </c>
      <c r="AL26" s="124">
        <f t="shared" si="3"/>
        <v>4</v>
      </c>
      <c r="AM26" s="124">
        <f t="shared" si="3"/>
        <v>4</v>
      </c>
      <c r="AN26" s="124">
        <f t="shared" si="3"/>
        <v>4</v>
      </c>
      <c r="AO26" s="124">
        <f t="shared" si="3"/>
        <v>4</v>
      </c>
      <c r="AP26" s="124">
        <f t="shared" si="3"/>
        <v>4</v>
      </c>
      <c r="AQ26" s="124">
        <f t="shared" si="3"/>
        <v>4</v>
      </c>
      <c r="AR26" s="124">
        <f t="shared" si="3"/>
        <v>3</v>
      </c>
      <c r="AS26" s="124">
        <f>SUM(AS27,AS28,AS29,AS30,AS31)</f>
        <v>5</v>
      </c>
      <c r="AT26" s="124">
        <f>SUM(AT27,AT28,AT29,AT30,AT31)</f>
        <v>4.5</v>
      </c>
      <c r="AU26" s="124">
        <f>SUM(AU27,AU28,AU29,AU30,AU31)</f>
        <v>9</v>
      </c>
      <c r="AV26" s="111"/>
    </row>
    <row r="27" spans="1:48" ht="18.75">
      <c r="A27" s="132" t="s">
        <v>52</v>
      </c>
      <c r="B27" s="122">
        <v>2</v>
      </c>
      <c r="C27" s="120">
        <v>2</v>
      </c>
      <c r="D27" s="120">
        <v>2</v>
      </c>
      <c r="E27" s="120">
        <v>2</v>
      </c>
      <c r="F27" s="120">
        <v>2</v>
      </c>
      <c r="G27" s="120">
        <v>2</v>
      </c>
      <c r="H27" s="120">
        <v>2</v>
      </c>
      <c r="I27" s="120">
        <v>0</v>
      </c>
      <c r="J27" s="120">
        <v>0</v>
      </c>
      <c r="K27" s="120">
        <v>0</v>
      </c>
      <c r="L27" s="120">
        <v>0</v>
      </c>
      <c r="M27" s="120">
        <v>2</v>
      </c>
      <c r="N27" s="120">
        <v>0</v>
      </c>
      <c r="O27" s="120">
        <v>2</v>
      </c>
      <c r="P27" s="120">
        <v>0</v>
      </c>
      <c r="Q27" s="120">
        <v>2</v>
      </c>
      <c r="R27" s="120">
        <v>2</v>
      </c>
      <c r="S27" s="120">
        <v>0</v>
      </c>
      <c r="T27" s="120">
        <v>0</v>
      </c>
      <c r="U27" s="120">
        <v>0</v>
      </c>
      <c r="V27" s="120">
        <v>2</v>
      </c>
      <c r="W27" s="120">
        <v>0</v>
      </c>
      <c r="X27" s="120">
        <v>2</v>
      </c>
      <c r="Y27" s="120">
        <v>2</v>
      </c>
      <c r="Z27" s="120">
        <v>2</v>
      </c>
      <c r="AA27" s="120">
        <v>0</v>
      </c>
      <c r="AB27" s="120">
        <v>2</v>
      </c>
      <c r="AC27" s="120">
        <v>2</v>
      </c>
      <c r="AD27" s="120">
        <v>2</v>
      </c>
      <c r="AE27" s="120">
        <v>2</v>
      </c>
      <c r="AF27" s="120">
        <v>2</v>
      </c>
      <c r="AG27" s="120">
        <v>2</v>
      </c>
      <c r="AH27" s="120">
        <v>2</v>
      </c>
      <c r="AI27" s="120">
        <v>2</v>
      </c>
      <c r="AJ27" s="120">
        <v>0</v>
      </c>
      <c r="AK27" s="120">
        <v>2</v>
      </c>
      <c r="AL27" s="120">
        <v>2</v>
      </c>
      <c r="AM27" s="120">
        <v>2</v>
      </c>
      <c r="AN27" s="120">
        <v>2</v>
      </c>
      <c r="AO27" s="120">
        <v>2</v>
      </c>
      <c r="AP27" s="120">
        <v>2</v>
      </c>
      <c r="AQ27" s="120">
        <v>2</v>
      </c>
      <c r="AR27" s="120">
        <v>0</v>
      </c>
      <c r="AS27" s="120">
        <v>0</v>
      </c>
      <c r="AT27" s="120">
        <v>2</v>
      </c>
      <c r="AU27" s="120">
        <v>2</v>
      </c>
      <c r="AV27" s="111"/>
    </row>
    <row r="28" spans="1:48" ht="18.75">
      <c r="A28" s="132" t="s">
        <v>53</v>
      </c>
      <c r="B28" s="122">
        <v>3</v>
      </c>
      <c r="C28" s="120">
        <v>3</v>
      </c>
      <c r="D28" s="120">
        <v>3</v>
      </c>
      <c r="E28" s="120">
        <v>2</v>
      </c>
      <c r="F28" s="120">
        <v>2</v>
      </c>
      <c r="G28" s="120">
        <v>1</v>
      </c>
      <c r="H28" s="120">
        <v>1</v>
      </c>
      <c r="I28" s="120">
        <v>3</v>
      </c>
      <c r="J28" s="120">
        <v>3</v>
      </c>
      <c r="K28" s="120">
        <v>1</v>
      </c>
      <c r="L28" s="120">
        <v>3</v>
      </c>
      <c r="M28" s="120">
        <v>3</v>
      </c>
      <c r="N28" s="120">
        <v>3</v>
      </c>
      <c r="O28" s="120">
        <v>3</v>
      </c>
      <c r="P28" s="120">
        <v>3</v>
      </c>
      <c r="Q28" s="120">
        <v>3</v>
      </c>
      <c r="R28" s="120">
        <v>3</v>
      </c>
      <c r="S28" s="120">
        <v>3</v>
      </c>
      <c r="T28" s="120">
        <v>3</v>
      </c>
      <c r="U28" s="120">
        <v>3</v>
      </c>
      <c r="V28" s="120">
        <v>3</v>
      </c>
      <c r="W28" s="120">
        <v>3</v>
      </c>
      <c r="X28" s="120">
        <v>2</v>
      </c>
      <c r="Y28" s="120">
        <v>2</v>
      </c>
      <c r="Z28" s="120">
        <v>2</v>
      </c>
      <c r="AA28" s="120">
        <v>3</v>
      </c>
      <c r="AB28" s="120">
        <v>3</v>
      </c>
      <c r="AC28" s="120">
        <v>3</v>
      </c>
      <c r="AD28" s="120">
        <v>3</v>
      </c>
      <c r="AE28" s="120">
        <v>2</v>
      </c>
      <c r="AF28" s="120">
        <v>3</v>
      </c>
      <c r="AG28" s="120">
        <v>3</v>
      </c>
      <c r="AH28" s="120">
        <v>3</v>
      </c>
      <c r="AI28" s="120">
        <v>3</v>
      </c>
      <c r="AJ28" s="120">
        <v>3</v>
      </c>
      <c r="AK28" s="120">
        <v>1</v>
      </c>
      <c r="AL28" s="120">
        <v>1</v>
      </c>
      <c r="AM28" s="120">
        <v>1</v>
      </c>
      <c r="AN28" s="120">
        <v>1</v>
      </c>
      <c r="AO28" s="120">
        <v>1</v>
      </c>
      <c r="AP28" s="120">
        <v>1</v>
      </c>
      <c r="AQ28" s="120">
        <v>1</v>
      </c>
      <c r="AR28" s="120">
        <v>3</v>
      </c>
      <c r="AS28" s="120">
        <v>2</v>
      </c>
      <c r="AT28" s="120">
        <v>1.5</v>
      </c>
      <c r="AU28" s="120">
        <v>3</v>
      </c>
      <c r="AV28" s="111"/>
    </row>
    <row r="29" spans="1:48" ht="18.75">
      <c r="A29" s="132" t="s">
        <v>54</v>
      </c>
      <c r="B29" s="122">
        <v>3</v>
      </c>
      <c r="C29" s="120">
        <v>2</v>
      </c>
      <c r="D29" s="120">
        <v>3</v>
      </c>
      <c r="E29" s="120">
        <v>3</v>
      </c>
      <c r="F29" s="120">
        <v>3</v>
      </c>
      <c r="G29" s="120">
        <v>3</v>
      </c>
      <c r="H29" s="120">
        <v>3</v>
      </c>
      <c r="I29" s="120">
        <v>3</v>
      </c>
      <c r="J29" s="120">
        <v>0</v>
      </c>
      <c r="K29" s="120">
        <v>3</v>
      </c>
      <c r="L29" s="120">
        <v>3</v>
      </c>
      <c r="M29" s="120">
        <v>3</v>
      </c>
      <c r="N29" s="120">
        <v>3</v>
      </c>
      <c r="O29" s="120">
        <v>3</v>
      </c>
      <c r="P29" s="120">
        <v>3</v>
      </c>
      <c r="Q29" s="120">
        <v>3</v>
      </c>
      <c r="R29" s="120">
        <v>3</v>
      </c>
      <c r="S29" s="120">
        <v>3</v>
      </c>
      <c r="T29" s="120">
        <v>3</v>
      </c>
      <c r="U29" s="120">
        <v>3</v>
      </c>
      <c r="V29" s="120">
        <v>3</v>
      </c>
      <c r="W29" s="120">
        <v>3</v>
      </c>
      <c r="X29" s="120">
        <v>0</v>
      </c>
      <c r="Y29" s="120">
        <v>3</v>
      </c>
      <c r="Z29" s="120">
        <v>3</v>
      </c>
      <c r="AA29" s="120">
        <v>3</v>
      </c>
      <c r="AB29" s="120">
        <v>3</v>
      </c>
      <c r="AC29" s="120">
        <v>2</v>
      </c>
      <c r="AD29" s="120">
        <v>0</v>
      </c>
      <c r="AE29" s="120">
        <v>2</v>
      </c>
      <c r="AF29" s="120">
        <v>3</v>
      </c>
      <c r="AG29" s="120">
        <v>3</v>
      </c>
      <c r="AH29" s="120">
        <v>3</v>
      </c>
      <c r="AI29" s="120">
        <v>3</v>
      </c>
      <c r="AJ29" s="120">
        <v>3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3</v>
      </c>
      <c r="AT29" s="120">
        <v>0</v>
      </c>
      <c r="AU29" s="120">
        <v>3</v>
      </c>
      <c r="AV29" s="111"/>
    </row>
    <row r="30" spans="1:48" ht="18.75">
      <c r="A30" s="132" t="s">
        <v>55</v>
      </c>
      <c r="B30" s="122">
        <v>1</v>
      </c>
      <c r="C30" s="120">
        <v>1</v>
      </c>
      <c r="D30" s="120">
        <v>1</v>
      </c>
      <c r="E30" s="120">
        <v>1</v>
      </c>
      <c r="F30" s="120">
        <v>1</v>
      </c>
      <c r="G30" s="120">
        <v>1</v>
      </c>
      <c r="H30" s="120">
        <v>1</v>
      </c>
      <c r="I30" s="120">
        <v>1</v>
      </c>
      <c r="J30" s="120">
        <v>1</v>
      </c>
      <c r="K30" s="120">
        <v>0</v>
      </c>
      <c r="L30" s="120">
        <v>1</v>
      </c>
      <c r="M30" s="120">
        <v>0</v>
      </c>
      <c r="N30" s="120">
        <v>1</v>
      </c>
      <c r="O30" s="120">
        <v>1</v>
      </c>
      <c r="P30" s="120">
        <v>1</v>
      </c>
      <c r="Q30" s="120">
        <v>0</v>
      </c>
      <c r="R30" s="120">
        <v>1</v>
      </c>
      <c r="S30" s="120">
        <v>1</v>
      </c>
      <c r="T30" s="120">
        <v>1</v>
      </c>
      <c r="U30" s="120">
        <v>1</v>
      </c>
      <c r="V30" s="120">
        <v>1</v>
      </c>
      <c r="W30" s="120">
        <v>1</v>
      </c>
      <c r="X30" s="120">
        <v>1</v>
      </c>
      <c r="Y30" s="120">
        <v>1</v>
      </c>
      <c r="Z30" s="120">
        <v>1</v>
      </c>
      <c r="AA30" s="120">
        <v>1</v>
      </c>
      <c r="AB30" s="120">
        <v>0</v>
      </c>
      <c r="AC30" s="120">
        <v>1</v>
      </c>
      <c r="AD30" s="120">
        <v>1</v>
      </c>
      <c r="AE30" s="120">
        <v>1</v>
      </c>
      <c r="AF30" s="120">
        <v>0</v>
      </c>
      <c r="AG30" s="120">
        <v>1</v>
      </c>
      <c r="AH30" s="120">
        <v>0</v>
      </c>
      <c r="AI30" s="120">
        <v>0</v>
      </c>
      <c r="AJ30" s="120">
        <v>1</v>
      </c>
      <c r="AK30" s="120">
        <v>1</v>
      </c>
      <c r="AL30" s="120">
        <v>1</v>
      </c>
      <c r="AM30" s="120">
        <v>1</v>
      </c>
      <c r="AN30" s="120">
        <v>1</v>
      </c>
      <c r="AO30" s="120">
        <v>1</v>
      </c>
      <c r="AP30" s="120">
        <v>1</v>
      </c>
      <c r="AQ30" s="120">
        <v>1</v>
      </c>
      <c r="AR30" s="120">
        <v>0</v>
      </c>
      <c r="AS30" s="120">
        <v>0</v>
      </c>
      <c r="AT30" s="120">
        <v>1</v>
      </c>
      <c r="AU30" s="120">
        <v>0</v>
      </c>
      <c r="AV30" s="111"/>
    </row>
    <row r="31" spans="1:48" ht="18.75">
      <c r="A31" s="131" t="s">
        <v>56</v>
      </c>
      <c r="B31" s="118">
        <v>1</v>
      </c>
      <c r="C31" s="119">
        <v>0</v>
      </c>
      <c r="D31" s="119">
        <v>1</v>
      </c>
      <c r="E31" s="119">
        <v>0</v>
      </c>
      <c r="F31" s="119">
        <v>1</v>
      </c>
      <c r="G31" s="119">
        <v>0</v>
      </c>
      <c r="H31" s="119">
        <v>0</v>
      </c>
      <c r="I31" s="119">
        <v>1</v>
      </c>
      <c r="J31" s="119">
        <v>1</v>
      </c>
      <c r="K31" s="119">
        <v>0</v>
      </c>
      <c r="L31" s="119">
        <v>0</v>
      </c>
      <c r="M31" s="119">
        <v>1</v>
      </c>
      <c r="N31" s="119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0</v>
      </c>
      <c r="T31" s="119">
        <v>1</v>
      </c>
      <c r="U31" s="119">
        <v>1</v>
      </c>
      <c r="V31" s="119">
        <v>1</v>
      </c>
      <c r="W31" s="119">
        <v>1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1</v>
      </c>
      <c r="AD31" s="119">
        <v>1</v>
      </c>
      <c r="AE31" s="120">
        <v>0</v>
      </c>
      <c r="AF31" s="119">
        <v>0</v>
      </c>
      <c r="AG31" s="119">
        <v>0</v>
      </c>
      <c r="AH31" s="120">
        <v>1</v>
      </c>
      <c r="AI31" s="119">
        <v>0</v>
      </c>
      <c r="AJ31" s="119">
        <v>1</v>
      </c>
      <c r="AK31" s="119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v>0</v>
      </c>
      <c r="AU31" s="119">
        <v>1</v>
      </c>
      <c r="AV31" s="111"/>
    </row>
    <row r="32" spans="1:48" ht="18.75">
      <c r="A32" s="129" t="s">
        <v>57</v>
      </c>
      <c r="B32" s="114">
        <f t="shared" ref="B32:AR32" si="4">SUM(B33,B34)</f>
        <v>5</v>
      </c>
      <c r="C32" s="115">
        <f t="shared" si="4"/>
        <v>2</v>
      </c>
      <c r="D32" s="115">
        <f t="shared" si="4"/>
        <v>5</v>
      </c>
      <c r="E32" s="115">
        <f t="shared" si="4"/>
        <v>4</v>
      </c>
      <c r="F32" s="115">
        <f t="shared" si="4"/>
        <v>3</v>
      </c>
      <c r="G32" s="115">
        <f t="shared" si="4"/>
        <v>2</v>
      </c>
      <c r="H32" s="115">
        <f t="shared" si="4"/>
        <v>2</v>
      </c>
      <c r="I32" s="115">
        <f t="shared" si="4"/>
        <v>5</v>
      </c>
      <c r="J32" s="115">
        <f t="shared" si="4"/>
        <v>5</v>
      </c>
      <c r="K32" s="115">
        <f t="shared" si="4"/>
        <v>2</v>
      </c>
      <c r="L32" s="115">
        <f t="shared" si="4"/>
        <v>1</v>
      </c>
      <c r="M32" s="115">
        <f t="shared" si="4"/>
        <v>5</v>
      </c>
      <c r="N32" s="115">
        <f t="shared" si="4"/>
        <v>5</v>
      </c>
      <c r="O32" s="115">
        <f t="shared" si="4"/>
        <v>5</v>
      </c>
      <c r="P32" s="115">
        <f t="shared" si="4"/>
        <v>5</v>
      </c>
      <c r="Q32" s="115">
        <f t="shared" si="4"/>
        <v>3</v>
      </c>
      <c r="R32" s="115">
        <f t="shared" si="4"/>
        <v>3</v>
      </c>
      <c r="S32" s="115">
        <f t="shared" si="4"/>
        <v>4</v>
      </c>
      <c r="T32" s="115">
        <f t="shared" si="4"/>
        <v>4</v>
      </c>
      <c r="U32" s="115">
        <f t="shared" si="4"/>
        <v>4</v>
      </c>
      <c r="V32" s="115">
        <f t="shared" si="4"/>
        <v>5</v>
      </c>
      <c r="W32" s="115">
        <f t="shared" si="4"/>
        <v>5</v>
      </c>
      <c r="X32" s="115">
        <f t="shared" si="4"/>
        <v>1</v>
      </c>
      <c r="Y32" s="115">
        <f t="shared" si="4"/>
        <v>4</v>
      </c>
      <c r="Z32" s="115">
        <f t="shared" si="4"/>
        <v>4</v>
      </c>
      <c r="AA32" s="115">
        <f t="shared" si="4"/>
        <v>4</v>
      </c>
      <c r="AB32" s="115">
        <f t="shared" si="4"/>
        <v>4</v>
      </c>
      <c r="AC32" s="115">
        <f t="shared" si="4"/>
        <v>5</v>
      </c>
      <c r="AD32" s="115">
        <f t="shared" si="4"/>
        <v>5</v>
      </c>
      <c r="AE32" s="115">
        <f t="shared" si="4"/>
        <v>4</v>
      </c>
      <c r="AF32" s="115">
        <f t="shared" si="4"/>
        <v>5</v>
      </c>
      <c r="AG32" s="115">
        <f t="shared" si="4"/>
        <v>4</v>
      </c>
      <c r="AH32" s="115">
        <f t="shared" si="4"/>
        <v>4</v>
      </c>
      <c r="AI32" s="115">
        <f t="shared" si="4"/>
        <v>4</v>
      </c>
      <c r="AJ32" s="115">
        <f t="shared" si="4"/>
        <v>3.5</v>
      </c>
      <c r="AK32" s="115">
        <f t="shared" si="4"/>
        <v>2</v>
      </c>
      <c r="AL32" s="115">
        <f t="shared" si="4"/>
        <v>2</v>
      </c>
      <c r="AM32" s="115">
        <f t="shared" si="4"/>
        <v>2</v>
      </c>
      <c r="AN32" s="115">
        <f t="shared" si="4"/>
        <v>2</v>
      </c>
      <c r="AO32" s="115">
        <f t="shared" si="4"/>
        <v>2</v>
      </c>
      <c r="AP32" s="115">
        <f t="shared" si="4"/>
        <v>2</v>
      </c>
      <c r="AQ32" s="115">
        <f t="shared" si="4"/>
        <v>2</v>
      </c>
      <c r="AR32" s="115">
        <f t="shared" si="4"/>
        <v>5</v>
      </c>
      <c r="AS32" s="115">
        <f>SUM(AS33,AS34)</f>
        <v>5</v>
      </c>
      <c r="AT32" s="115">
        <f>SUM(AT33,AT34)</f>
        <v>1</v>
      </c>
      <c r="AU32" s="115">
        <f>SUM(AU33,AU34)</f>
        <v>4</v>
      </c>
      <c r="AV32" s="111"/>
    </row>
    <row r="33" spans="1:48" ht="18.75">
      <c r="A33" s="132" t="s">
        <v>58</v>
      </c>
      <c r="B33" s="122">
        <v>3</v>
      </c>
      <c r="C33" s="120">
        <v>1</v>
      </c>
      <c r="D33" s="120">
        <v>3</v>
      </c>
      <c r="E33" s="120">
        <v>3</v>
      </c>
      <c r="F33" s="120">
        <v>3</v>
      </c>
      <c r="G33" s="120">
        <v>2</v>
      </c>
      <c r="H33" s="120">
        <v>2</v>
      </c>
      <c r="I33" s="120">
        <v>3</v>
      </c>
      <c r="J33" s="120">
        <v>3</v>
      </c>
      <c r="K33" s="120">
        <v>1</v>
      </c>
      <c r="L33" s="120">
        <v>0</v>
      </c>
      <c r="M33" s="120">
        <v>3</v>
      </c>
      <c r="N33" s="120">
        <v>3</v>
      </c>
      <c r="O33" s="120">
        <v>3</v>
      </c>
      <c r="P33" s="120">
        <v>3</v>
      </c>
      <c r="Q33" s="120">
        <v>2</v>
      </c>
      <c r="R33" s="120">
        <v>1</v>
      </c>
      <c r="S33" s="120">
        <v>3</v>
      </c>
      <c r="T33" s="120">
        <v>3</v>
      </c>
      <c r="U33" s="120">
        <v>3</v>
      </c>
      <c r="V33" s="120">
        <v>3</v>
      </c>
      <c r="W33" s="120">
        <v>3</v>
      </c>
      <c r="X33" s="120">
        <v>0</v>
      </c>
      <c r="Y33" s="120">
        <v>3</v>
      </c>
      <c r="Z33" s="120">
        <v>2</v>
      </c>
      <c r="AA33" s="120">
        <v>3</v>
      </c>
      <c r="AB33" s="120">
        <v>3</v>
      </c>
      <c r="AC33" s="120">
        <v>3</v>
      </c>
      <c r="AD33" s="120">
        <v>3</v>
      </c>
      <c r="AE33" s="120">
        <v>2</v>
      </c>
      <c r="AF33" s="120">
        <v>3</v>
      </c>
      <c r="AG33" s="120">
        <v>3</v>
      </c>
      <c r="AH33" s="120">
        <v>3</v>
      </c>
      <c r="AI33" s="120">
        <v>3</v>
      </c>
      <c r="AJ33" s="120">
        <v>3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3</v>
      </c>
      <c r="AS33" s="120">
        <v>3</v>
      </c>
      <c r="AT33" s="120">
        <v>0</v>
      </c>
      <c r="AU33" s="120">
        <v>3</v>
      </c>
      <c r="AV33" s="111"/>
    </row>
    <row r="34" spans="1:48" ht="18.75">
      <c r="A34" s="131" t="s">
        <v>59</v>
      </c>
      <c r="B34" s="118">
        <v>2</v>
      </c>
      <c r="C34" s="119">
        <v>1</v>
      </c>
      <c r="D34" s="119">
        <v>2</v>
      </c>
      <c r="E34" s="119">
        <v>1</v>
      </c>
      <c r="F34" s="119">
        <v>0</v>
      </c>
      <c r="G34" s="119">
        <v>0</v>
      </c>
      <c r="H34" s="119">
        <v>0</v>
      </c>
      <c r="I34" s="119">
        <v>2</v>
      </c>
      <c r="J34" s="119">
        <v>2</v>
      </c>
      <c r="K34" s="119">
        <v>1</v>
      </c>
      <c r="L34" s="119">
        <v>1</v>
      </c>
      <c r="M34" s="119">
        <v>2</v>
      </c>
      <c r="N34" s="119">
        <v>2</v>
      </c>
      <c r="O34" s="119">
        <v>2</v>
      </c>
      <c r="P34" s="119">
        <v>2</v>
      </c>
      <c r="Q34" s="119">
        <v>1</v>
      </c>
      <c r="R34" s="119">
        <v>2</v>
      </c>
      <c r="S34" s="119">
        <v>1</v>
      </c>
      <c r="T34" s="119">
        <v>1</v>
      </c>
      <c r="U34" s="119">
        <v>1</v>
      </c>
      <c r="V34" s="119">
        <v>2</v>
      </c>
      <c r="W34" s="119">
        <v>2</v>
      </c>
      <c r="X34" s="119">
        <v>1</v>
      </c>
      <c r="Y34" s="119">
        <v>1</v>
      </c>
      <c r="Z34" s="119">
        <v>2</v>
      </c>
      <c r="AA34" s="119">
        <v>1</v>
      </c>
      <c r="AB34" s="119">
        <v>1</v>
      </c>
      <c r="AC34" s="119">
        <v>2</v>
      </c>
      <c r="AD34" s="119">
        <v>2</v>
      </c>
      <c r="AE34" s="119">
        <v>2</v>
      </c>
      <c r="AF34" s="119">
        <v>2</v>
      </c>
      <c r="AG34" s="119">
        <v>1</v>
      </c>
      <c r="AH34" s="119">
        <v>1</v>
      </c>
      <c r="AI34" s="119">
        <v>1</v>
      </c>
      <c r="AJ34" s="119">
        <v>0.5</v>
      </c>
      <c r="AK34" s="120">
        <v>2</v>
      </c>
      <c r="AL34" s="120">
        <v>2</v>
      </c>
      <c r="AM34" s="120">
        <v>2</v>
      </c>
      <c r="AN34" s="120">
        <v>2</v>
      </c>
      <c r="AO34" s="120">
        <v>2</v>
      </c>
      <c r="AP34" s="120">
        <v>2</v>
      </c>
      <c r="AQ34" s="120">
        <v>2</v>
      </c>
      <c r="AR34" s="119">
        <v>2</v>
      </c>
      <c r="AS34" s="119">
        <v>2</v>
      </c>
      <c r="AT34" s="120">
        <v>1</v>
      </c>
      <c r="AU34" s="119">
        <v>1</v>
      </c>
      <c r="AV34" s="111"/>
    </row>
    <row r="35" spans="1:48" ht="18.75">
      <c r="A35" s="129" t="s">
        <v>60</v>
      </c>
      <c r="B35" s="114">
        <f t="shared" ref="B35:AU35" si="5">SUM(B36,B37,B38,B39,B40,B41)</f>
        <v>14</v>
      </c>
      <c r="C35" s="115">
        <f t="shared" si="5"/>
        <v>8</v>
      </c>
      <c r="D35" s="115">
        <f t="shared" si="5"/>
        <v>8</v>
      </c>
      <c r="E35" s="115">
        <f t="shared" si="5"/>
        <v>8</v>
      </c>
      <c r="F35" s="115">
        <f t="shared" si="5"/>
        <v>7</v>
      </c>
      <c r="G35" s="115">
        <f t="shared" si="5"/>
        <v>5</v>
      </c>
      <c r="H35" s="115">
        <f t="shared" si="5"/>
        <v>5</v>
      </c>
      <c r="I35" s="115">
        <f t="shared" si="5"/>
        <v>4</v>
      </c>
      <c r="J35" s="115">
        <f t="shared" si="5"/>
        <v>6</v>
      </c>
      <c r="K35" s="115">
        <f t="shared" si="5"/>
        <v>4</v>
      </c>
      <c r="L35" s="115">
        <f t="shared" si="5"/>
        <v>6</v>
      </c>
      <c r="M35" s="115">
        <f t="shared" si="5"/>
        <v>8</v>
      </c>
      <c r="N35" s="115">
        <f t="shared" si="5"/>
        <v>5</v>
      </c>
      <c r="O35" s="115">
        <f t="shared" si="5"/>
        <v>4</v>
      </c>
      <c r="P35" s="115">
        <f t="shared" si="5"/>
        <v>4</v>
      </c>
      <c r="Q35" s="115">
        <f t="shared" si="5"/>
        <v>3</v>
      </c>
      <c r="R35" s="115">
        <f t="shared" si="5"/>
        <v>5</v>
      </c>
      <c r="S35" s="115">
        <f t="shared" si="5"/>
        <v>5</v>
      </c>
      <c r="T35" s="115">
        <f t="shared" si="5"/>
        <v>4</v>
      </c>
      <c r="U35" s="115">
        <f t="shared" si="5"/>
        <v>5</v>
      </c>
      <c r="V35" s="115">
        <f t="shared" si="5"/>
        <v>5</v>
      </c>
      <c r="W35" s="115">
        <f t="shared" si="5"/>
        <v>7</v>
      </c>
      <c r="X35" s="115">
        <f t="shared" si="5"/>
        <v>8</v>
      </c>
      <c r="Y35" s="115">
        <f t="shared" si="5"/>
        <v>8</v>
      </c>
      <c r="Z35" s="115">
        <f t="shared" si="5"/>
        <v>9</v>
      </c>
      <c r="AA35" s="115">
        <f t="shared" si="5"/>
        <v>9</v>
      </c>
      <c r="AB35" s="115">
        <f t="shared" si="5"/>
        <v>9</v>
      </c>
      <c r="AC35" s="115">
        <f t="shared" si="5"/>
        <v>6</v>
      </c>
      <c r="AD35" s="115">
        <f t="shared" si="5"/>
        <v>4</v>
      </c>
      <c r="AE35" s="115">
        <f t="shared" si="5"/>
        <v>6</v>
      </c>
      <c r="AF35" s="115">
        <f t="shared" si="5"/>
        <v>11</v>
      </c>
      <c r="AG35" s="115">
        <f t="shared" si="5"/>
        <v>5</v>
      </c>
      <c r="AH35" s="115">
        <f t="shared" si="5"/>
        <v>6</v>
      </c>
      <c r="AI35" s="115">
        <f t="shared" si="5"/>
        <v>6</v>
      </c>
      <c r="AJ35" s="115">
        <f t="shared" si="5"/>
        <v>6</v>
      </c>
      <c r="AK35" s="115">
        <f t="shared" si="5"/>
        <v>6</v>
      </c>
      <c r="AL35" s="115">
        <f t="shared" si="5"/>
        <v>6</v>
      </c>
      <c r="AM35" s="115">
        <f t="shared" si="5"/>
        <v>6</v>
      </c>
      <c r="AN35" s="115">
        <f t="shared" si="5"/>
        <v>6</v>
      </c>
      <c r="AO35" s="115">
        <f t="shared" si="5"/>
        <v>8</v>
      </c>
      <c r="AP35" s="115">
        <f t="shared" si="5"/>
        <v>6</v>
      </c>
      <c r="AQ35" s="115">
        <f t="shared" si="5"/>
        <v>8</v>
      </c>
      <c r="AR35" s="115">
        <f t="shared" si="5"/>
        <v>7</v>
      </c>
      <c r="AS35" s="115">
        <f t="shared" si="5"/>
        <v>7</v>
      </c>
      <c r="AT35" s="115">
        <f t="shared" si="5"/>
        <v>7</v>
      </c>
      <c r="AU35" s="115">
        <f t="shared" si="5"/>
        <v>7</v>
      </c>
      <c r="AV35" s="111"/>
    </row>
    <row r="36" spans="1:48" ht="18.75">
      <c r="A36" s="131" t="s">
        <v>61</v>
      </c>
      <c r="B36" s="118">
        <v>3</v>
      </c>
      <c r="C36" s="119">
        <v>3</v>
      </c>
      <c r="D36" s="119">
        <v>3</v>
      </c>
      <c r="E36" s="119">
        <v>3</v>
      </c>
      <c r="F36" s="119">
        <v>3</v>
      </c>
      <c r="G36" s="119">
        <v>1</v>
      </c>
      <c r="H36" s="119">
        <v>1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1</v>
      </c>
      <c r="X36" s="119">
        <v>3</v>
      </c>
      <c r="Y36" s="119">
        <v>3</v>
      </c>
      <c r="Z36" s="119">
        <v>2</v>
      </c>
      <c r="AA36" s="119">
        <v>2</v>
      </c>
      <c r="AB36" s="119">
        <v>3</v>
      </c>
      <c r="AC36" s="119">
        <v>2</v>
      </c>
      <c r="AD36" s="119">
        <v>2</v>
      </c>
      <c r="AE36" s="120">
        <v>2</v>
      </c>
      <c r="AF36" s="119">
        <v>3</v>
      </c>
      <c r="AG36" s="119">
        <v>2</v>
      </c>
      <c r="AH36" s="119">
        <v>2</v>
      </c>
      <c r="AI36" s="119">
        <v>2</v>
      </c>
      <c r="AJ36" s="119">
        <v>2</v>
      </c>
      <c r="AK36" s="119">
        <v>0</v>
      </c>
      <c r="AL36" s="119">
        <v>0</v>
      </c>
      <c r="AM36" s="119">
        <v>0</v>
      </c>
      <c r="AN36" s="119">
        <v>0</v>
      </c>
      <c r="AO36" s="119">
        <v>2</v>
      </c>
      <c r="AP36" s="119">
        <v>0</v>
      </c>
      <c r="AQ36" s="119">
        <v>2</v>
      </c>
      <c r="AR36" s="120">
        <v>1</v>
      </c>
      <c r="AS36" s="119">
        <v>3</v>
      </c>
      <c r="AT36" s="120">
        <v>1.5</v>
      </c>
      <c r="AU36" s="119">
        <v>3</v>
      </c>
      <c r="AV36" s="111"/>
    </row>
    <row r="37" spans="1:48" ht="18.75">
      <c r="A37" s="131" t="s">
        <v>62</v>
      </c>
      <c r="B37" s="118">
        <v>3</v>
      </c>
      <c r="C37" s="120">
        <v>1</v>
      </c>
      <c r="D37" s="119">
        <v>2</v>
      </c>
      <c r="E37" s="119">
        <v>2</v>
      </c>
      <c r="F37" s="119">
        <v>2</v>
      </c>
      <c r="G37" s="119">
        <v>2</v>
      </c>
      <c r="H37" s="119">
        <v>2</v>
      </c>
      <c r="I37" s="119">
        <v>3</v>
      </c>
      <c r="J37" s="119">
        <v>3</v>
      </c>
      <c r="K37" s="119">
        <v>2</v>
      </c>
      <c r="L37" s="119">
        <v>2</v>
      </c>
      <c r="M37" s="119">
        <v>3</v>
      </c>
      <c r="N37" s="119">
        <v>3</v>
      </c>
      <c r="O37" s="119">
        <v>3</v>
      </c>
      <c r="P37" s="119">
        <v>3</v>
      </c>
      <c r="Q37" s="119">
        <v>2</v>
      </c>
      <c r="R37" s="119">
        <v>3</v>
      </c>
      <c r="S37" s="119">
        <v>2</v>
      </c>
      <c r="T37" s="119">
        <v>2</v>
      </c>
      <c r="U37" s="119">
        <v>2</v>
      </c>
      <c r="V37" s="119">
        <v>3</v>
      </c>
      <c r="W37" s="119">
        <v>3</v>
      </c>
      <c r="X37" s="119">
        <v>3</v>
      </c>
      <c r="Y37" s="119">
        <v>3</v>
      </c>
      <c r="Z37" s="119">
        <v>3</v>
      </c>
      <c r="AA37" s="119">
        <v>3</v>
      </c>
      <c r="AB37" s="119">
        <v>3</v>
      </c>
      <c r="AC37" s="119">
        <v>3</v>
      </c>
      <c r="AD37" s="119">
        <v>0</v>
      </c>
      <c r="AE37" s="119">
        <v>2</v>
      </c>
      <c r="AF37" s="119">
        <v>2</v>
      </c>
      <c r="AG37" s="119">
        <v>0</v>
      </c>
      <c r="AH37" s="119">
        <v>2</v>
      </c>
      <c r="AI37" s="119">
        <v>3</v>
      </c>
      <c r="AJ37" s="119">
        <v>1</v>
      </c>
      <c r="AK37" s="119">
        <v>3</v>
      </c>
      <c r="AL37" s="119">
        <v>3</v>
      </c>
      <c r="AM37" s="119">
        <v>3</v>
      </c>
      <c r="AN37" s="119">
        <v>3</v>
      </c>
      <c r="AO37" s="119">
        <v>3</v>
      </c>
      <c r="AP37" s="119">
        <v>3</v>
      </c>
      <c r="AQ37" s="119">
        <v>3</v>
      </c>
      <c r="AR37" s="120">
        <v>3</v>
      </c>
      <c r="AS37" s="119">
        <v>0</v>
      </c>
      <c r="AT37" s="119">
        <v>3</v>
      </c>
      <c r="AU37" s="119">
        <v>2</v>
      </c>
      <c r="AV37" s="111"/>
    </row>
    <row r="38" spans="1:48" ht="18.75">
      <c r="A38" s="131" t="s">
        <v>63</v>
      </c>
      <c r="B38" s="118">
        <v>3</v>
      </c>
      <c r="C38" s="119">
        <v>3</v>
      </c>
      <c r="D38" s="119">
        <v>1</v>
      </c>
      <c r="E38" s="119">
        <v>1</v>
      </c>
      <c r="F38" s="119">
        <v>2</v>
      </c>
      <c r="G38" s="119">
        <v>2</v>
      </c>
      <c r="H38" s="119">
        <v>2</v>
      </c>
      <c r="I38" s="119">
        <v>0</v>
      </c>
      <c r="J38" s="119">
        <v>2</v>
      </c>
      <c r="K38" s="119">
        <v>2</v>
      </c>
      <c r="L38" s="119">
        <v>2</v>
      </c>
      <c r="M38" s="119">
        <v>3</v>
      </c>
      <c r="N38" s="119">
        <v>0</v>
      </c>
      <c r="O38" s="119">
        <v>1</v>
      </c>
      <c r="P38" s="119">
        <v>1</v>
      </c>
      <c r="Q38" s="119">
        <v>1</v>
      </c>
      <c r="R38" s="119">
        <v>1</v>
      </c>
      <c r="S38" s="119">
        <v>2</v>
      </c>
      <c r="T38" s="119">
        <v>2</v>
      </c>
      <c r="U38" s="119">
        <v>2</v>
      </c>
      <c r="V38" s="119">
        <v>1</v>
      </c>
      <c r="W38" s="119">
        <v>3</v>
      </c>
      <c r="X38" s="119">
        <v>2</v>
      </c>
      <c r="Y38" s="119">
        <v>2</v>
      </c>
      <c r="Z38" s="119">
        <v>3</v>
      </c>
      <c r="AA38" s="119">
        <v>3</v>
      </c>
      <c r="AB38" s="119">
        <v>3</v>
      </c>
      <c r="AC38" s="119">
        <v>1</v>
      </c>
      <c r="AD38" s="119">
        <v>1</v>
      </c>
      <c r="AE38" s="119">
        <v>2</v>
      </c>
      <c r="AF38" s="119">
        <v>3</v>
      </c>
      <c r="AG38" s="119">
        <v>2</v>
      </c>
      <c r="AH38" s="119">
        <v>1</v>
      </c>
      <c r="AI38" s="119">
        <v>1</v>
      </c>
      <c r="AJ38" s="119">
        <v>3</v>
      </c>
      <c r="AK38" s="119">
        <v>3</v>
      </c>
      <c r="AL38" s="119">
        <v>3</v>
      </c>
      <c r="AM38" s="119">
        <v>3</v>
      </c>
      <c r="AN38" s="119">
        <v>3</v>
      </c>
      <c r="AO38" s="119">
        <v>3</v>
      </c>
      <c r="AP38" s="119">
        <v>3</v>
      </c>
      <c r="AQ38" s="119">
        <v>3</v>
      </c>
      <c r="AR38" s="119">
        <v>3</v>
      </c>
      <c r="AS38" s="120">
        <v>3</v>
      </c>
      <c r="AT38" s="121">
        <v>1.5</v>
      </c>
      <c r="AU38" s="119">
        <v>2</v>
      </c>
      <c r="AV38" s="111"/>
    </row>
    <row r="39" spans="1:48" ht="18.75">
      <c r="A39" s="131" t="s">
        <v>64</v>
      </c>
      <c r="B39" s="118">
        <v>2</v>
      </c>
      <c r="C39" s="119">
        <v>0</v>
      </c>
      <c r="D39" s="119">
        <v>1</v>
      </c>
      <c r="E39" s="119">
        <v>1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v>0</v>
      </c>
      <c r="AD39" s="119">
        <v>0</v>
      </c>
      <c r="AE39" s="119">
        <v>0</v>
      </c>
      <c r="AF39" s="119">
        <v>1</v>
      </c>
      <c r="AG39" s="119">
        <v>0</v>
      </c>
      <c r="AH39" s="119">
        <v>1</v>
      </c>
      <c r="AI39" s="119">
        <v>0</v>
      </c>
      <c r="AJ39" s="119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19">
        <v>0</v>
      </c>
      <c r="AS39" s="119">
        <v>1</v>
      </c>
      <c r="AT39" s="119">
        <v>0</v>
      </c>
      <c r="AU39" s="120">
        <v>0</v>
      </c>
      <c r="AV39" s="111"/>
    </row>
    <row r="40" spans="1:48" ht="18.75">
      <c r="A40" s="131" t="s">
        <v>65</v>
      </c>
      <c r="B40" s="118">
        <v>2</v>
      </c>
      <c r="C40" s="119">
        <v>1</v>
      </c>
      <c r="D40" s="119">
        <v>1</v>
      </c>
      <c r="E40" s="119">
        <v>1</v>
      </c>
      <c r="F40" s="119">
        <v>0</v>
      </c>
      <c r="G40" s="119">
        <v>0</v>
      </c>
      <c r="H40" s="119">
        <v>0</v>
      </c>
      <c r="I40" s="119">
        <v>1</v>
      </c>
      <c r="J40" s="119">
        <v>1</v>
      </c>
      <c r="K40" s="119">
        <v>0</v>
      </c>
      <c r="L40" s="119">
        <v>2</v>
      </c>
      <c r="M40" s="119">
        <v>2</v>
      </c>
      <c r="N40" s="119">
        <v>2</v>
      </c>
      <c r="O40" s="119">
        <v>0</v>
      </c>
      <c r="P40" s="119">
        <v>0</v>
      </c>
      <c r="Q40" s="119">
        <v>0</v>
      </c>
      <c r="R40" s="119">
        <v>1</v>
      </c>
      <c r="S40" s="119">
        <v>1</v>
      </c>
      <c r="T40" s="119">
        <v>0</v>
      </c>
      <c r="U40" s="119">
        <v>1</v>
      </c>
      <c r="V40" s="119">
        <v>1</v>
      </c>
      <c r="W40" s="119">
        <v>0</v>
      </c>
      <c r="X40" s="119">
        <v>0</v>
      </c>
      <c r="Y40" s="119">
        <v>0</v>
      </c>
      <c r="Z40" s="119">
        <v>1</v>
      </c>
      <c r="AA40" s="119">
        <v>1</v>
      </c>
      <c r="AB40" s="119">
        <v>0</v>
      </c>
      <c r="AC40" s="119">
        <v>0</v>
      </c>
      <c r="AD40" s="121">
        <v>1</v>
      </c>
      <c r="AE40" s="119">
        <v>0</v>
      </c>
      <c r="AF40" s="119">
        <v>2</v>
      </c>
      <c r="AG40" s="119">
        <v>1</v>
      </c>
      <c r="AH40" s="119">
        <v>0</v>
      </c>
      <c r="AI40" s="119">
        <v>0</v>
      </c>
      <c r="AJ40" s="119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19">
        <v>0</v>
      </c>
      <c r="AS40" s="119">
        <v>0</v>
      </c>
      <c r="AT40" s="119">
        <v>1</v>
      </c>
      <c r="AU40" s="119">
        <v>0</v>
      </c>
      <c r="AV40" s="111"/>
    </row>
    <row r="41" spans="1:48" ht="18.75">
      <c r="A41" s="131" t="s">
        <v>66</v>
      </c>
      <c r="B41" s="118">
        <v>1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119">
        <v>0</v>
      </c>
      <c r="AH41" s="119">
        <v>0</v>
      </c>
      <c r="AI41" s="119">
        <v>0</v>
      </c>
      <c r="AJ41" s="119">
        <v>0</v>
      </c>
      <c r="AK41" s="119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v>0</v>
      </c>
      <c r="AU41" s="119">
        <v>0</v>
      </c>
      <c r="AV41" s="111"/>
    </row>
    <row r="42" spans="1:48" ht="18.75">
      <c r="A42" s="134" t="s">
        <v>67</v>
      </c>
      <c r="B42" s="125">
        <f>SUM((((((B35+B32)+B26)+B20)+B12)+B6))</f>
        <v>100</v>
      </c>
      <c r="C42" s="126">
        <f t="shared" ref="C42:AU42" si="6">SUM((((((C6+C12)+C20)+C26)+C32)+C35))</f>
        <v>70</v>
      </c>
      <c r="D42" s="126">
        <f t="shared" si="6"/>
        <v>89</v>
      </c>
      <c r="E42" s="126">
        <f t="shared" si="6"/>
        <v>89</v>
      </c>
      <c r="F42" s="126">
        <f t="shared" si="6"/>
        <v>89</v>
      </c>
      <c r="G42" s="126">
        <f t="shared" si="6"/>
        <v>56</v>
      </c>
      <c r="H42" s="126">
        <f t="shared" si="6"/>
        <v>57</v>
      </c>
      <c r="I42" s="126">
        <f t="shared" si="6"/>
        <v>58</v>
      </c>
      <c r="J42" s="126">
        <f t="shared" si="6"/>
        <v>72</v>
      </c>
      <c r="K42" s="126">
        <f t="shared" si="6"/>
        <v>51</v>
      </c>
      <c r="L42" s="126">
        <f t="shared" si="6"/>
        <v>57</v>
      </c>
      <c r="M42" s="126">
        <f t="shared" si="6"/>
        <v>65</v>
      </c>
      <c r="N42" s="126">
        <f t="shared" si="6"/>
        <v>64</v>
      </c>
      <c r="O42" s="126">
        <f t="shared" si="6"/>
        <v>70</v>
      </c>
      <c r="P42" s="126">
        <f t="shared" si="6"/>
        <v>77</v>
      </c>
      <c r="Q42" s="126">
        <f t="shared" si="6"/>
        <v>58</v>
      </c>
      <c r="R42" s="126">
        <f t="shared" si="6"/>
        <v>62</v>
      </c>
      <c r="S42" s="126">
        <f t="shared" si="6"/>
        <v>60</v>
      </c>
      <c r="T42" s="126">
        <f t="shared" si="6"/>
        <v>57</v>
      </c>
      <c r="U42" s="126">
        <f t="shared" si="6"/>
        <v>58</v>
      </c>
      <c r="V42" s="126">
        <f t="shared" si="6"/>
        <v>65</v>
      </c>
      <c r="W42" s="126">
        <f t="shared" si="6"/>
        <v>67</v>
      </c>
      <c r="X42" s="126">
        <f t="shared" si="6"/>
        <v>67</v>
      </c>
      <c r="Y42" s="126">
        <f t="shared" si="6"/>
        <v>73</v>
      </c>
      <c r="Z42" s="126">
        <f t="shared" si="6"/>
        <v>71</v>
      </c>
      <c r="AA42" s="126">
        <f t="shared" si="6"/>
        <v>85</v>
      </c>
      <c r="AB42" s="126">
        <f t="shared" si="6"/>
        <v>73</v>
      </c>
      <c r="AC42" s="126">
        <f t="shared" si="6"/>
        <v>74</v>
      </c>
      <c r="AD42" s="126">
        <f t="shared" si="6"/>
        <v>66</v>
      </c>
      <c r="AE42" s="126">
        <f t="shared" si="6"/>
        <v>74</v>
      </c>
      <c r="AF42" s="126">
        <f t="shared" si="6"/>
        <v>82</v>
      </c>
      <c r="AG42" s="126">
        <f t="shared" si="6"/>
        <v>78</v>
      </c>
      <c r="AH42" s="126">
        <f t="shared" si="6"/>
        <v>75</v>
      </c>
      <c r="AI42" s="126">
        <f t="shared" si="6"/>
        <v>73</v>
      </c>
      <c r="AJ42" s="126">
        <f t="shared" si="6"/>
        <v>74</v>
      </c>
      <c r="AK42" s="126">
        <f t="shared" si="6"/>
        <v>57</v>
      </c>
      <c r="AL42" s="126">
        <f t="shared" si="6"/>
        <v>55</v>
      </c>
      <c r="AM42" s="126">
        <f t="shared" si="6"/>
        <v>57</v>
      </c>
      <c r="AN42" s="126">
        <f t="shared" si="6"/>
        <v>57</v>
      </c>
      <c r="AO42" s="126">
        <f t="shared" si="6"/>
        <v>59</v>
      </c>
      <c r="AP42" s="126">
        <f t="shared" si="6"/>
        <v>57</v>
      </c>
      <c r="AQ42" s="126">
        <f t="shared" si="6"/>
        <v>59</v>
      </c>
      <c r="AR42" s="126">
        <f t="shared" si="6"/>
        <v>59</v>
      </c>
      <c r="AS42" s="126">
        <f t="shared" si="6"/>
        <v>66</v>
      </c>
      <c r="AT42" s="126">
        <f t="shared" si="6"/>
        <v>60.5</v>
      </c>
      <c r="AU42" s="126">
        <f t="shared" si="6"/>
        <v>75</v>
      </c>
      <c r="AV42" s="111"/>
    </row>
    <row r="43" spans="1:48" ht="18.75">
      <c r="A43" s="135" t="s">
        <v>68</v>
      </c>
      <c r="B43" s="127">
        <f t="shared" ref="B43:AR43" si="7">SUM(((((B11+B10)+B9)+B7)+B8))</f>
        <v>38</v>
      </c>
      <c r="C43" s="128">
        <f t="shared" si="7"/>
        <v>28</v>
      </c>
      <c r="D43" s="128">
        <f t="shared" si="7"/>
        <v>36</v>
      </c>
      <c r="E43" s="128">
        <f t="shared" si="7"/>
        <v>38</v>
      </c>
      <c r="F43" s="128">
        <f t="shared" si="7"/>
        <v>38</v>
      </c>
      <c r="G43" s="128">
        <f t="shared" si="7"/>
        <v>21</v>
      </c>
      <c r="H43" s="128">
        <f t="shared" si="7"/>
        <v>22</v>
      </c>
      <c r="I43" s="128">
        <f t="shared" si="7"/>
        <v>27</v>
      </c>
      <c r="J43" s="128">
        <f t="shared" si="7"/>
        <v>38</v>
      </c>
      <c r="K43" s="128">
        <f t="shared" si="7"/>
        <v>27</v>
      </c>
      <c r="L43" s="128">
        <f t="shared" si="7"/>
        <v>20</v>
      </c>
      <c r="M43" s="128">
        <f t="shared" si="7"/>
        <v>31</v>
      </c>
      <c r="N43" s="128">
        <f t="shared" si="7"/>
        <v>31</v>
      </c>
      <c r="O43" s="128">
        <f t="shared" si="7"/>
        <v>31</v>
      </c>
      <c r="P43" s="128">
        <f t="shared" si="7"/>
        <v>38</v>
      </c>
      <c r="Q43" s="128">
        <f t="shared" si="7"/>
        <v>31</v>
      </c>
      <c r="R43" s="128">
        <f t="shared" si="7"/>
        <v>29</v>
      </c>
      <c r="S43" s="128">
        <f t="shared" si="7"/>
        <v>25</v>
      </c>
      <c r="T43" s="128">
        <f t="shared" si="7"/>
        <v>31</v>
      </c>
      <c r="U43" s="128">
        <f t="shared" si="7"/>
        <v>31</v>
      </c>
      <c r="V43" s="128">
        <f t="shared" si="7"/>
        <v>31</v>
      </c>
      <c r="W43" s="128">
        <f t="shared" si="7"/>
        <v>31</v>
      </c>
      <c r="X43" s="128">
        <f t="shared" si="7"/>
        <v>32</v>
      </c>
      <c r="Y43" s="128">
        <f t="shared" si="7"/>
        <v>31</v>
      </c>
      <c r="Z43" s="128">
        <f t="shared" si="7"/>
        <v>28</v>
      </c>
      <c r="AA43" s="128">
        <f t="shared" si="7"/>
        <v>37</v>
      </c>
      <c r="AB43" s="128">
        <f t="shared" si="7"/>
        <v>34</v>
      </c>
      <c r="AC43" s="128">
        <f t="shared" si="7"/>
        <v>35</v>
      </c>
      <c r="AD43" s="128">
        <f t="shared" si="7"/>
        <v>35</v>
      </c>
      <c r="AE43" s="128">
        <f t="shared" si="7"/>
        <v>37</v>
      </c>
      <c r="AF43" s="128">
        <f t="shared" si="7"/>
        <v>38</v>
      </c>
      <c r="AG43" s="128">
        <f t="shared" si="7"/>
        <v>37</v>
      </c>
      <c r="AH43" s="128">
        <f t="shared" si="7"/>
        <v>37</v>
      </c>
      <c r="AI43" s="128">
        <f t="shared" si="7"/>
        <v>37</v>
      </c>
      <c r="AJ43" s="128">
        <f t="shared" si="7"/>
        <v>32.5</v>
      </c>
      <c r="AK43" s="128">
        <f t="shared" si="7"/>
        <v>22</v>
      </c>
      <c r="AL43" s="128">
        <f t="shared" si="7"/>
        <v>20</v>
      </c>
      <c r="AM43" s="128">
        <f t="shared" si="7"/>
        <v>22</v>
      </c>
      <c r="AN43" s="128">
        <f t="shared" si="7"/>
        <v>22</v>
      </c>
      <c r="AO43" s="128">
        <f t="shared" si="7"/>
        <v>22</v>
      </c>
      <c r="AP43" s="128">
        <f t="shared" si="7"/>
        <v>22</v>
      </c>
      <c r="AQ43" s="128">
        <f t="shared" si="7"/>
        <v>20</v>
      </c>
      <c r="AR43" s="128">
        <f t="shared" si="7"/>
        <v>32</v>
      </c>
      <c r="AS43" s="128">
        <f>SUM(((((AS11+AS10)+AS9)+AS7)+AS8))</f>
        <v>32</v>
      </c>
      <c r="AT43" s="128">
        <f>SUM(((((AT11+AT10)+AT9)+AT7)+AT8))</f>
        <v>23</v>
      </c>
      <c r="AU43" s="128">
        <f>SUM(((((AU11+AU10)+AU9)+AU7)+AU8))</f>
        <v>37</v>
      </c>
      <c r="AV43" s="111"/>
    </row>
    <row r="44" spans="1:48" s="92" customFormat="1" ht="18.75">
      <c r="A44" s="96"/>
      <c r="B44" s="97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</row>
    <row r="45" spans="1:48" s="103" customFormat="1" ht="18.75">
      <c r="A45" s="110" t="s">
        <v>69</v>
      </c>
      <c r="B45" s="101">
        <f t="shared" ref="B45:AR45" si="8">SUM(B46,B47,B48,B49,B50,B51,B52,B53)</f>
        <v>-45</v>
      </c>
      <c r="C45" s="102">
        <f t="shared" si="8"/>
        <v>0</v>
      </c>
      <c r="D45" s="102">
        <f t="shared" si="8"/>
        <v>-3</v>
      </c>
      <c r="E45" s="102">
        <f t="shared" si="8"/>
        <v>-12</v>
      </c>
      <c r="F45" s="102">
        <f t="shared" si="8"/>
        <v>-3</v>
      </c>
      <c r="G45" s="102">
        <f t="shared" si="8"/>
        <v>0</v>
      </c>
      <c r="H45" s="102">
        <f t="shared" si="8"/>
        <v>0</v>
      </c>
      <c r="I45" s="102">
        <f t="shared" si="8"/>
        <v>-5</v>
      </c>
      <c r="J45" s="102">
        <f t="shared" si="8"/>
        <v>0</v>
      </c>
      <c r="K45" s="102">
        <f t="shared" si="8"/>
        <v>0</v>
      </c>
      <c r="L45" s="102">
        <f t="shared" si="8"/>
        <v>-5</v>
      </c>
      <c r="M45" s="102">
        <f t="shared" si="8"/>
        <v>-5</v>
      </c>
      <c r="N45" s="102">
        <f t="shared" si="8"/>
        <v>-3</v>
      </c>
      <c r="O45" s="102">
        <f t="shared" si="8"/>
        <v>-10</v>
      </c>
      <c r="P45" s="102">
        <f t="shared" si="8"/>
        <v>-3</v>
      </c>
      <c r="Q45" s="102">
        <f t="shared" si="8"/>
        <v>-3</v>
      </c>
      <c r="R45" s="102">
        <f t="shared" si="8"/>
        <v>-6</v>
      </c>
      <c r="S45" s="102">
        <f t="shared" si="8"/>
        <v>-3</v>
      </c>
      <c r="T45" s="102">
        <f t="shared" si="8"/>
        <v>-8</v>
      </c>
      <c r="U45" s="102">
        <f t="shared" si="8"/>
        <v>-8</v>
      </c>
      <c r="V45" s="102">
        <f t="shared" si="8"/>
        <v>-6</v>
      </c>
      <c r="W45" s="102">
        <f t="shared" si="8"/>
        <v>-5</v>
      </c>
      <c r="X45" s="102">
        <f t="shared" si="8"/>
        <v>-5</v>
      </c>
      <c r="Y45" s="102">
        <f t="shared" si="8"/>
        <v>-7</v>
      </c>
      <c r="Z45" s="102">
        <f t="shared" si="8"/>
        <v>0</v>
      </c>
      <c r="AA45" s="102">
        <f t="shared" si="8"/>
        <v>0</v>
      </c>
      <c r="AB45" s="102">
        <f t="shared" si="8"/>
        <v>0</v>
      </c>
      <c r="AC45" s="102">
        <f t="shared" si="8"/>
        <v>-9</v>
      </c>
      <c r="AD45" s="102">
        <f t="shared" si="8"/>
        <v>-8</v>
      </c>
      <c r="AE45" s="102">
        <f t="shared" si="8"/>
        <v>-3</v>
      </c>
      <c r="AF45" s="102">
        <f t="shared" si="8"/>
        <v>0</v>
      </c>
      <c r="AG45" s="102">
        <f t="shared" si="8"/>
        <v>-6</v>
      </c>
      <c r="AH45" s="102">
        <f t="shared" si="8"/>
        <v>0</v>
      </c>
      <c r="AI45" s="102">
        <f t="shared" si="8"/>
        <v>-4</v>
      </c>
      <c r="AJ45" s="102">
        <f t="shared" si="8"/>
        <v>-13</v>
      </c>
      <c r="AK45" s="102">
        <f t="shared" si="8"/>
        <v>-6</v>
      </c>
      <c r="AL45" s="102">
        <f t="shared" si="8"/>
        <v>-6</v>
      </c>
      <c r="AM45" s="102">
        <f t="shared" si="8"/>
        <v>-6</v>
      </c>
      <c r="AN45" s="102">
        <f t="shared" si="8"/>
        <v>-6</v>
      </c>
      <c r="AO45" s="102">
        <f t="shared" si="8"/>
        <v>-6</v>
      </c>
      <c r="AP45" s="102">
        <f t="shared" si="8"/>
        <v>-6</v>
      </c>
      <c r="AQ45" s="102">
        <f t="shared" si="8"/>
        <v>-6</v>
      </c>
      <c r="AR45" s="102">
        <f t="shared" si="8"/>
        <v>0</v>
      </c>
      <c r="AS45" s="102">
        <f>SUM(AS46,AS47,AS48,AS49,AS50,AS51,AS52,AS53)</f>
        <v>-3</v>
      </c>
      <c r="AT45" s="102">
        <f>SUM(AT46,AT47,AT48,AT49,AT50,AT51,AT52,AT53)</f>
        <v>-5</v>
      </c>
      <c r="AU45" s="102">
        <f>SUM(AU46,AU47,AU48,AU49,AU50,AU51,AU52,AU53)</f>
        <v>-3</v>
      </c>
    </row>
    <row r="46" spans="1:48" s="103" customFormat="1" ht="18.75">
      <c r="A46" s="104" t="s">
        <v>70</v>
      </c>
      <c r="B46" s="105">
        <v>-10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-3</v>
      </c>
      <c r="M46" s="106">
        <v>0</v>
      </c>
      <c r="N46" s="106">
        <v>-3</v>
      </c>
      <c r="O46" s="106">
        <v>-10</v>
      </c>
      <c r="P46" s="106">
        <v>0</v>
      </c>
      <c r="Q46" s="106">
        <v>-3</v>
      </c>
      <c r="R46" s="106">
        <v>-6</v>
      </c>
      <c r="S46" s="106">
        <v>0</v>
      </c>
      <c r="T46" s="106">
        <v>0</v>
      </c>
      <c r="U46" s="106">
        <v>0</v>
      </c>
      <c r="V46" s="106">
        <v>-6</v>
      </c>
      <c r="W46" s="106">
        <v>0</v>
      </c>
      <c r="X46" s="106">
        <v>-1</v>
      </c>
      <c r="Y46" s="106">
        <v>-1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-6</v>
      </c>
      <c r="AL46" s="106">
        <v>-6</v>
      </c>
      <c r="AM46" s="106">
        <v>-6</v>
      </c>
      <c r="AN46" s="106">
        <v>-6</v>
      </c>
      <c r="AO46" s="106">
        <v>-6</v>
      </c>
      <c r="AP46" s="106">
        <v>-6</v>
      </c>
      <c r="AQ46" s="106">
        <v>-6</v>
      </c>
      <c r="AR46" s="106">
        <v>0</v>
      </c>
      <c r="AS46" s="106">
        <v>0</v>
      </c>
      <c r="AT46" s="106">
        <v>0</v>
      </c>
      <c r="AU46" s="106">
        <v>0</v>
      </c>
    </row>
    <row r="47" spans="1:48" s="103" customFormat="1" ht="37.5">
      <c r="A47" s="104" t="s">
        <v>71</v>
      </c>
      <c r="B47" s="105">
        <v>-5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-5</v>
      </c>
      <c r="J47" s="106">
        <v>0</v>
      </c>
      <c r="K47" s="106">
        <v>0</v>
      </c>
      <c r="L47" s="106">
        <v>0</v>
      </c>
      <c r="M47" s="106">
        <v>-5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-5</v>
      </c>
      <c r="U47" s="106">
        <v>-5</v>
      </c>
      <c r="V47" s="106">
        <v>0</v>
      </c>
      <c r="W47" s="106">
        <v>-5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-5</v>
      </c>
      <c r="AD47" s="106">
        <v>-5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0</v>
      </c>
      <c r="AK47" s="106">
        <v>0</v>
      </c>
      <c r="AL47" s="106">
        <v>0</v>
      </c>
      <c r="AM47" s="106">
        <v>0</v>
      </c>
      <c r="AN47" s="106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06">
        <v>0</v>
      </c>
    </row>
    <row r="48" spans="1:48" s="103" customFormat="1" ht="18.75">
      <c r="A48" s="104" t="s">
        <v>72</v>
      </c>
      <c r="B48" s="105">
        <v>-5</v>
      </c>
      <c r="C48" s="106">
        <v>0</v>
      </c>
      <c r="D48" s="106">
        <v>-2</v>
      </c>
      <c r="E48" s="106">
        <v>0</v>
      </c>
      <c r="F48" s="106">
        <v>-1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-2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7">
        <v>-1</v>
      </c>
      <c r="AE48" s="106">
        <v>0</v>
      </c>
      <c r="AF48" s="106">
        <v>0</v>
      </c>
      <c r="AG48" s="106">
        <v>-1</v>
      </c>
      <c r="AH48" s="106">
        <v>0</v>
      </c>
      <c r="AI48" s="106">
        <v>0</v>
      </c>
      <c r="AJ48" s="106">
        <v>-4</v>
      </c>
      <c r="AK48" s="106">
        <v>0</v>
      </c>
      <c r="AL48" s="106">
        <v>0</v>
      </c>
      <c r="AM48" s="106">
        <v>0</v>
      </c>
      <c r="AN48" s="106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0</v>
      </c>
      <c r="AT48" s="106">
        <v>0</v>
      </c>
      <c r="AU48" s="106">
        <v>-3</v>
      </c>
    </row>
    <row r="49" spans="1:47" s="103" customFormat="1" ht="37.5">
      <c r="A49" s="104" t="s">
        <v>73</v>
      </c>
      <c r="B49" s="105">
        <v>-5</v>
      </c>
      <c r="C49" s="106">
        <v>0</v>
      </c>
      <c r="D49" s="106">
        <v>-1</v>
      </c>
      <c r="E49" s="106">
        <v>-3</v>
      </c>
      <c r="F49" s="106">
        <v>-2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-1</v>
      </c>
      <c r="AD49" s="106">
        <v>0</v>
      </c>
      <c r="AE49" s="106">
        <v>-1</v>
      </c>
      <c r="AF49" s="106">
        <v>0</v>
      </c>
      <c r="AG49" s="106">
        <v>0</v>
      </c>
      <c r="AH49" s="106">
        <v>0</v>
      </c>
      <c r="AI49" s="106">
        <v>0</v>
      </c>
      <c r="AJ49" s="106">
        <v>-2</v>
      </c>
      <c r="AK49" s="106">
        <v>0</v>
      </c>
      <c r="AL49" s="106">
        <v>0</v>
      </c>
      <c r="AM49" s="106">
        <v>0</v>
      </c>
      <c r="AN49" s="106">
        <v>0</v>
      </c>
      <c r="AO49" s="106">
        <v>0</v>
      </c>
      <c r="AP49" s="106">
        <v>0</v>
      </c>
      <c r="AQ49" s="106">
        <v>0</v>
      </c>
      <c r="AR49" s="106">
        <v>0</v>
      </c>
      <c r="AS49" s="106">
        <v>0</v>
      </c>
      <c r="AT49" s="106">
        <v>0</v>
      </c>
      <c r="AU49" s="106">
        <v>0</v>
      </c>
    </row>
    <row r="50" spans="1:47" s="103" customFormat="1" ht="18.75">
      <c r="A50" s="104" t="s">
        <v>74</v>
      </c>
      <c r="B50" s="105">
        <v>-5</v>
      </c>
      <c r="C50" s="106">
        <v>0</v>
      </c>
      <c r="D50" s="106">
        <v>0</v>
      </c>
      <c r="E50" s="106">
        <v>-5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-3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-3</v>
      </c>
      <c r="Z50" s="106">
        <v>0</v>
      </c>
      <c r="AA50" s="106">
        <v>0</v>
      </c>
      <c r="AB50" s="106">
        <v>0</v>
      </c>
      <c r="AC50" s="106">
        <v>0</v>
      </c>
      <c r="AD50" s="107">
        <v>0</v>
      </c>
      <c r="AE50" s="107">
        <v>-2</v>
      </c>
      <c r="AF50" s="106">
        <v>0</v>
      </c>
      <c r="AG50" s="106">
        <v>-5</v>
      </c>
      <c r="AH50" s="106">
        <v>0</v>
      </c>
      <c r="AI50" s="106">
        <v>0</v>
      </c>
      <c r="AJ50" s="106">
        <v>0</v>
      </c>
      <c r="AK50" s="106">
        <v>0</v>
      </c>
      <c r="AL50" s="106">
        <v>0</v>
      </c>
      <c r="AM50" s="106">
        <v>0</v>
      </c>
      <c r="AN50" s="106">
        <v>0</v>
      </c>
      <c r="AO50" s="106">
        <v>0</v>
      </c>
      <c r="AP50" s="106">
        <v>0</v>
      </c>
      <c r="AQ50" s="106">
        <v>0</v>
      </c>
      <c r="AR50" s="106">
        <v>0</v>
      </c>
      <c r="AS50" s="106">
        <v>0</v>
      </c>
      <c r="AT50" s="106">
        <v>0</v>
      </c>
      <c r="AU50" s="106">
        <v>0</v>
      </c>
    </row>
    <row r="51" spans="1:47" s="103" customFormat="1" ht="18.75">
      <c r="A51" s="108" t="s">
        <v>75</v>
      </c>
      <c r="B51" s="109">
        <v>-3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6">
        <v>0</v>
      </c>
      <c r="L51" s="106">
        <v>0</v>
      </c>
      <c r="M51" s="106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-3</v>
      </c>
      <c r="T51" s="107">
        <v>-3</v>
      </c>
      <c r="U51" s="107">
        <v>-3</v>
      </c>
      <c r="V51" s="107">
        <v>0</v>
      </c>
      <c r="W51" s="106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-3</v>
      </c>
      <c r="AD51" s="107">
        <v>-2</v>
      </c>
      <c r="AE51" s="107">
        <v>0</v>
      </c>
      <c r="AF51" s="107">
        <v>0</v>
      </c>
      <c r="AG51" s="107">
        <v>0</v>
      </c>
      <c r="AH51" s="107">
        <v>0</v>
      </c>
      <c r="AI51" s="107">
        <v>0</v>
      </c>
      <c r="AJ51" s="107">
        <v>-2</v>
      </c>
      <c r="AK51" s="107">
        <v>0</v>
      </c>
      <c r="AL51" s="107">
        <v>0</v>
      </c>
      <c r="AM51" s="107">
        <v>0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-3</v>
      </c>
      <c r="AT51" s="107">
        <v>-3</v>
      </c>
      <c r="AU51" s="107">
        <v>0</v>
      </c>
    </row>
    <row r="52" spans="1:47" s="103" customFormat="1" ht="18.75">
      <c r="A52" s="108" t="s">
        <v>76</v>
      </c>
      <c r="B52" s="109">
        <v>-2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6">
        <v>0</v>
      </c>
      <c r="L52" s="106">
        <v>0</v>
      </c>
      <c r="M52" s="106">
        <v>0</v>
      </c>
      <c r="N52" s="107">
        <v>0</v>
      </c>
      <c r="O52" s="107">
        <v>0</v>
      </c>
      <c r="P52" s="107">
        <v>0</v>
      </c>
      <c r="Q52" s="106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6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7">
        <v>0</v>
      </c>
      <c r="AJ52" s="107">
        <v>-1</v>
      </c>
      <c r="AK52" s="107">
        <v>0</v>
      </c>
      <c r="AL52" s="107">
        <v>0</v>
      </c>
      <c r="AM52" s="107">
        <v>0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v>-2</v>
      </c>
      <c r="AU52" s="107">
        <v>0</v>
      </c>
    </row>
    <row r="53" spans="1:47" s="103" customFormat="1" ht="37.5">
      <c r="A53" s="104" t="s">
        <v>77</v>
      </c>
      <c r="B53" s="105">
        <v>-10</v>
      </c>
      <c r="C53" s="106">
        <v>0</v>
      </c>
      <c r="D53" s="106">
        <v>0</v>
      </c>
      <c r="E53" s="106">
        <v>-4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-4</v>
      </c>
      <c r="Y53" s="106">
        <v>-3</v>
      </c>
      <c r="Z53" s="106">
        <v>0</v>
      </c>
      <c r="AA53" s="106">
        <v>0</v>
      </c>
      <c r="AB53" s="106">
        <v>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-4</v>
      </c>
      <c r="AJ53" s="106">
        <v>-4</v>
      </c>
      <c r="AK53" s="106">
        <v>0</v>
      </c>
      <c r="AL53" s="106">
        <v>0</v>
      </c>
      <c r="AM53" s="106">
        <v>0</v>
      </c>
      <c r="AN53" s="106">
        <v>0</v>
      </c>
      <c r="AO53" s="106">
        <v>0</v>
      </c>
      <c r="AP53" s="106">
        <v>0</v>
      </c>
      <c r="AQ53" s="106">
        <v>0</v>
      </c>
      <c r="AR53" s="106">
        <v>0</v>
      </c>
      <c r="AS53" s="106">
        <v>0</v>
      </c>
      <c r="AT53" s="106">
        <v>0</v>
      </c>
      <c r="AU53" s="106">
        <v>0</v>
      </c>
    </row>
    <row r="54" spans="1:47" s="100" customFormat="1" ht="19.5" thickBot="1">
      <c r="A54" s="96"/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</row>
    <row r="55" spans="1:47" s="160" customFormat="1" ht="18.75">
      <c r="A55" s="153" t="s">
        <v>78</v>
      </c>
      <c r="B55" s="154">
        <f>SUM(B42)</f>
        <v>100</v>
      </c>
      <c r="C55" s="155">
        <f t="shared" ref="C55:AR55" si="9">SUM((C42+C45))</f>
        <v>70</v>
      </c>
      <c r="D55" s="156">
        <f t="shared" si="9"/>
        <v>86</v>
      </c>
      <c r="E55" s="155">
        <f t="shared" si="9"/>
        <v>77</v>
      </c>
      <c r="F55" s="156">
        <f t="shared" si="9"/>
        <v>86</v>
      </c>
      <c r="G55" s="157">
        <f t="shared" si="9"/>
        <v>56</v>
      </c>
      <c r="H55" s="157">
        <f t="shared" si="9"/>
        <v>57</v>
      </c>
      <c r="I55" s="191">
        <f t="shared" si="9"/>
        <v>53</v>
      </c>
      <c r="J55" s="158">
        <f t="shared" si="9"/>
        <v>72</v>
      </c>
      <c r="K55" s="191">
        <f t="shared" si="9"/>
        <v>51</v>
      </c>
      <c r="L55" s="191">
        <f t="shared" si="9"/>
        <v>52</v>
      </c>
      <c r="M55" s="159">
        <f t="shared" si="9"/>
        <v>60</v>
      </c>
      <c r="N55" s="159">
        <f t="shared" si="9"/>
        <v>61</v>
      </c>
      <c r="O55" s="159">
        <f t="shared" si="9"/>
        <v>60</v>
      </c>
      <c r="P55" s="158">
        <f t="shared" si="9"/>
        <v>74</v>
      </c>
      <c r="Q55" s="159">
        <f t="shared" si="9"/>
        <v>55</v>
      </c>
      <c r="R55" s="159">
        <f t="shared" si="9"/>
        <v>56</v>
      </c>
      <c r="S55" s="159">
        <f t="shared" si="9"/>
        <v>57</v>
      </c>
      <c r="T55" s="154">
        <f t="shared" si="9"/>
        <v>49</v>
      </c>
      <c r="U55" s="154">
        <f t="shared" si="9"/>
        <v>50</v>
      </c>
      <c r="V55" s="159">
        <f t="shared" si="9"/>
        <v>59</v>
      </c>
      <c r="W55" s="159">
        <f t="shared" si="9"/>
        <v>62</v>
      </c>
      <c r="X55" s="157">
        <f t="shared" si="9"/>
        <v>62</v>
      </c>
      <c r="Y55" s="157">
        <f t="shared" si="9"/>
        <v>66</v>
      </c>
      <c r="Z55" s="155">
        <f t="shared" si="9"/>
        <v>71</v>
      </c>
      <c r="AA55" s="156">
        <f t="shared" si="9"/>
        <v>85</v>
      </c>
      <c r="AB55" s="155">
        <f t="shared" si="9"/>
        <v>73</v>
      </c>
      <c r="AC55" s="157">
        <f t="shared" si="9"/>
        <v>65</v>
      </c>
      <c r="AD55" s="157">
        <f t="shared" si="9"/>
        <v>58</v>
      </c>
      <c r="AE55" s="155">
        <f t="shared" si="9"/>
        <v>71</v>
      </c>
      <c r="AF55" s="155">
        <f t="shared" si="9"/>
        <v>82</v>
      </c>
      <c r="AG55" s="155">
        <f t="shared" si="9"/>
        <v>72</v>
      </c>
      <c r="AH55" s="155">
        <f t="shared" si="9"/>
        <v>75</v>
      </c>
      <c r="AI55" s="157">
        <f t="shared" si="9"/>
        <v>69</v>
      </c>
      <c r="AJ55" s="157">
        <f t="shared" si="9"/>
        <v>61</v>
      </c>
      <c r="AK55" s="194">
        <f t="shared" si="9"/>
        <v>51</v>
      </c>
      <c r="AL55" s="194">
        <f t="shared" si="9"/>
        <v>49</v>
      </c>
      <c r="AM55" s="194">
        <f t="shared" si="9"/>
        <v>51</v>
      </c>
      <c r="AN55" s="194">
        <f t="shared" si="9"/>
        <v>51</v>
      </c>
      <c r="AO55" s="194">
        <f t="shared" si="9"/>
        <v>53</v>
      </c>
      <c r="AP55" s="154">
        <f t="shared" si="9"/>
        <v>51</v>
      </c>
      <c r="AQ55" s="154">
        <f t="shared" si="9"/>
        <v>53</v>
      </c>
      <c r="AR55" s="157">
        <f t="shared" si="9"/>
        <v>59</v>
      </c>
      <c r="AS55" s="157">
        <f>SUM((AS42+AS45))</f>
        <v>63</v>
      </c>
      <c r="AT55" s="157">
        <f>SUM((AT42+AT45))</f>
        <v>55.5</v>
      </c>
      <c r="AU55" s="155">
        <f>SUM((AU42+AU45))</f>
        <v>72</v>
      </c>
    </row>
    <row r="56" spans="1:47" s="162" customFormat="1" ht="32.25" thickBot="1">
      <c r="A56" s="161" t="s">
        <v>79</v>
      </c>
      <c r="B56" s="162" t="s">
        <v>350</v>
      </c>
      <c r="C56" s="163" t="s">
        <v>344</v>
      </c>
      <c r="D56" s="164" t="s">
        <v>345</v>
      </c>
      <c r="E56" s="163" t="s">
        <v>344</v>
      </c>
      <c r="F56" s="164" t="s">
        <v>345</v>
      </c>
      <c r="G56" s="165" t="s">
        <v>80</v>
      </c>
      <c r="H56" s="165" t="s">
        <v>80</v>
      </c>
      <c r="I56" s="192" t="s">
        <v>343</v>
      </c>
      <c r="J56" s="163" t="s">
        <v>344</v>
      </c>
      <c r="K56" s="192" t="s">
        <v>343</v>
      </c>
      <c r="L56" s="192" t="s">
        <v>343</v>
      </c>
      <c r="M56" s="165" t="s">
        <v>80</v>
      </c>
      <c r="N56" s="165" t="s">
        <v>80</v>
      </c>
      <c r="O56" s="165" t="s">
        <v>80</v>
      </c>
      <c r="P56" s="163" t="s">
        <v>344</v>
      </c>
      <c r="Q56" s="165" t="s">
        <v>80</v>
      </c>
      <c r="R56" s="165" t="s">
        <v>80</v>
      </c>
      <c r="S56" s="165" t="s">
        <v>80</v>
      </c>
      <c r="T56" s="193" t="s">
        <v>343</v>
      </c>
      <c r="U56" s="193" t="s">
        <v>343</v>
      </c>
      <c r="V56" s="165" t="s">
        <v>80</v>
      </c>
      <c r="W56" s="165" t="s">
        <v>80</v>
      </c>
      <c r="X56" s="165" t="s">
        <v>80</v>
      </c>
      <c r="Y56" s="165" t="s">
        <v>80</v>
      </c>
      <c r="Z56" s="163" t="s">
        <v>344</v>
      </c>
      <c r="AA56" s="164" t="s">
        <v>345</v>
      </c>
      <c r="AB56" s="163" t="s">
        <v>344</v>
      </c>
      <c r="AC56" s="165" t="s">
        <v>80</v>
      </c>
      <c r="AD56" s="166" t="s">
        <v>80</v>
      </c>
      <c r="AE56" s="167" t="s">
        <v>344</v>
      </c>
      <c r="AF56" s="167" t="s">
        <v>344</v>
      </c>
      <c r="AG56" s="167" t="s">
        <v>344</v>
      </c>
      <c r="AH56" s="167" t="s">
        <v>344</v>
      </c>
      <c r="AI56" s="166" t="s">
        <v>80</v>
      </c>
      <c r="AJ56" s="166" t="s">
        <v>80</v>
      </c>
      <c r="AK56" s="195" t="s">
        <v>343</v>
      </c>
      <c r="AL56" s="195" t="s">
        <v>343</v>
      </c>
      <c r="AM56" s="195" t="s">
        <v>343</v>
      </c>
      <c r="AN56" s="195" t="s">
        <v>343</v>
      </c>
      <c r="AO56" s="195" t="s">
        <v>343</v>
      </c>
      <c r="AP56" s="193" t="s">
        <v>343</v>
      </c>
      <c r="AQ56" s="193" t="s">
        <v>343</v>
      </c>
      <c r="AR56" s="166" t="s">
        <v>80</v>
      </c>
      <c r="AS56" s="166" t="s">
        <v>80</v>
      </c>
      <c r="AT56" s="166" t="s">
        <v>80</v>
      </c>
      <c r="AU56" s="167" t="s">
        <v>344</v>
      </c>
    </row>
    <row r="57" spans="1:47" s="94" customFormat="1" ht="20.25" customHeight="1">
      <c r="A57" s="93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</row>
    <row r="58" spans="1:47" ht="63.75" customHeight="1">
      <c r="A58" s="79" t="s">
        <v>179</v>
      </c>
      <c r="B58" s="200" t="s">
        <v>180</v>
      </c>
      <c r="C58" s="71" t="s">
        <v>181</v>
      </c>
      <c r="D58" s="71" t="s">
        <v>182</v>
      </c>
      <c r="E58" s="71" t="s">
        <v>183</v>
      </c>
      <c r="F58" s="71" t="s">
        <v>184</v>
      </c>
      <c r="G58" s="71" t="s">
        <v>185</v>
      </c>
      <c r="H58" s="71" t="s">
        <v>185</v>
      </c>
      <c r="I58" s="71" t="s">
        <v>186</v>
      </c>
      <c r="J58" s="71" t="s">
        <v>187</v>
      </c>
      <c r="K58" s="71" t="s">
        <v>188</v>
      </c>
      <c r="L58" s="71" t="s">
        <v>188</v>
      </c>
      <c r="M58" s="71" t="s">
        <v>188</v>
      </c>
      <c r="N58" s="71" t="s">
        <v>188</v>
      </c>
      <c r="O58" s="71" t="s">
        <v>188</v>
      </c>
      <c r="P58" s="71" t="s">
        <v>189</v>
      </c>
      <c r="Q58" s="71" t="s">
        <v>188</v>
      </c>
      <c r="R58" s="71" t="s">
        <v>188</v>
      </c>
      <c r="S58" s="71" t="s">
        <v>190</v>
      </c>
      <c r="T58" s="71" t="s">
        <v>188</v>
      </c>
      <c r="U58" s="71" t="s">
        <v>188</v>
      </c>
      <c r="V58" s="71" t="s">
        <v>188</v>
      </c>
      <c r="W58" s="71" t="s">
        <v>188</v>
      </c>
      <c r="X58" s="71" t="s">
        <v>191</v>
      </c>
      <c r="Y58" s="71" t="s">
        <v>192</v>
      </c>
      <c r="Z58" s="71" t="s">
        <v>193</v>
      </c>
      <c r="AA58" s="71" t="s">
        <v>194</v>
      </c>
      <c r="AB58" s="71" t="s">
        <v>192</v>
      </c>
      <c r="AC58" s="71" t="s">
        <v>195</v>
      </c>
      <c r="AD58" s="71" t="s">
        <v>195</v>
      </c>
      <c r="AE58" s="71" t="s">
        <v>196</v>
      </c>
      <c r="AF58" s="71" t="s">
        <v>192</v>
      </c>
      <c r="AG58" s="71" t="s">
        <v>192</v>
      </c>
      <c r="AH58" s="71" t="s">
        <v>192</v>
      </c>
      <c r="AI58" s="71" t="s">
        <v>192</v>
      </c>
      <c r="AJ58" s="71" t="s">
        <v>197</v>
      </c>
      <c r="AK58" s="71" t="s">
        <v>181</v>
      </c>
      <c r="AL58" s="71" t="s">
        <v>181</v>
      </c>
      <c r="AM58" s="71" t="s">
        <v>181</v>
      </c>
      <c r="AN58" s="71" t="s">
        <v>181</v>
      </c>
      <c r="AO58" s="71" t="s">
        <v>181</v>
      </c>
      <c r="AP58" s="71" t="s">
        <v>181</v>
      </c>
      <c r="AQ58" s="71" t="s">
        <v>181</v>
      </c>
      <c r="AR58" s="71" t="s">
        <v>198</v>
      </c>
      <c r="AS58" s="71" t="s">
        <v>199</v>
      </c>
      <c r="AT58" s="71" t="s">
        <v>181</v>
      </c>
      <c r="AU58" s="71" t="s">
        <v>192</v>
      </c>
    </row>
    <row r="59" spans="1:47" ht="85.5" customHeight="1">
      <c r="A59" s="80"/>
      <c r="B59" s="201"/>
      <c r="C59" s="71" t="s">
        <v>200</v>
      </c>
      <c r="D59" s="71" t="s">
        <v>201</v>
      </c>
      <c r="E59" s="71" t="s">
        <v>202</v>
      </c>
      <c r="F59" s="71" t="s">
        <v>203</v>
      </c>
      <c r="G59" s="71" t="s">
        <v>204</v>
      </c>
      <c r="H59" s="71" t="s">
        <v>204</v>
      </c>
      <c r="I59" s="71" t="s">
        <v>205</v>
      </c>
      <c r="J59" s="71" t="s">
        <v>206</v>
      </c>
      <c r="K59" s="71" t="s">
        <v>207</v>
      </c>
      <c r="L59" s="71" t="s">
        <v>207</v>
      </c>
      <c r="M59" s="71" t="s">
        <v>208</v>
      </c>
      <c r="N59" s="71" t="s">
        <v>209</v>
      </c>
      <c r="O59" s="71" t="s">
        <v>209</v>
      </c>
      <c r="P59" s="71" t="s">
        <v>210</v>
      </c>
      <c r="Q59" s="71" t="s">
        <v>209</v>
      </c>
      <c r="R59" s="71" t="s">
        <v>211</v>
      </c>
      <c r="S59" s="71" t="s">
        <v>212</v>
      </c>
      <c r="T59" s="71" t="s">
        <v>213</v>
      </c>
      <c r="U59" s="71" t="s">
        <v>213</v>
      </c>
      <c r="V59" s="71" t="s">
        <v>209</v>
      </c>
      <c r="W59" s="71" t="s">
        <v>214</v>
      </c>
      <c r="X59" s="71" t="s">
        <v>214</v>
      </c>
      <c r="Y59" s="71" t="s">
        <v>214</v>
      </c>
      <c r="Z59" s="71" t="s">
        <v>214</v>
      </c>
      <c r="AA59" s="71" t="s">
        <v>215</v>
      </c>
      <c r="AB59" s="71" t="s">
        <v>216</v>
      </c>
      <c r="AC59" s="71" t="s">
        <v>214</v>
      </c>
      <c r="AD59" s="71" t="s">
        <v>217</v>
      </c>
      <c r="AE59" s="71" t="s">
        <v>214</v>
      </c>
      <c r="AF59" s="71" t="s">
        <v>218</v>
      </c>
      <c r="AG59" s="71" t="s">
        <v>218</v>
      </c>
      <c r="AH59" s="71" t="s">
        <v>219</v>
      </c>
      <c r="AI59" s="71" t="s">
        <v>214</v>
      </c>
      <c r="AJ59" s="71" t="s">
        <v>220</v>
      </c>
      <c r="AK59" s="71" t="s">
        <v>221</v>
      </c>
      <c r="AL59" s="71" t="s">
        <v>221</v>
      </c>
      <c r="AM59" s="71" t="s">
        <v>221</v>
      </c>
      <c r="AN59" s="71" t="s">
        <v>221</v>
      </c>
      <c r="AO59" s="71" t="s">
        <v>221</v>
      </c>
      <c r="AP59" s="71" t="s">
        <v>221</v>
      </c>
      <c r="AQ59" s="71" t="s">
        <v>221</v>
      </c>
      <c r="AR59" s="71" t="s">
        <v>222</v>
      </c>
      <c r="AS59" s="71" t="s">
        <v>223</v>
      </c>
      <c r="AT59" s="71" t="s">
        <v>224</v>
      </c>
      <c r="AU59" s="71" t="s">
        <v>197</v>
      </c>
    </row>
    <row r="60" spans="1:47" ht="69" customHeight="1">
      <c r="A60" s="81"/>
      <c r="B60" s="202"/>
      <c r="C60" s="71" t="s">
        <v>225</v>
      </c>
      <c r="D60" s="71" t="s">
        <v>226</v>
      </c>
      <c r="E60" s="71" t="s">
        <v>227</v>
      </c>
      <c r="F60" s="71" t="s">
        <v>228</v>
      </c>
      <c r="G60" s="71" t="s">
        <v>228</v>
      </c>
      <c r="H60" s="71" t="s">
        <v>228</v>
      </c>
      <c r="I60" s="71" t="s">
        <v>229</v>
      </c>
      <c r="J60" s="71" t="s">
        <v>230</v>
      </c>
      <c r="K60" s="71" t="s">
        <v>228</v>
      </c>
      <c r="L60" s="71" t="s">
        <v>231</v>
      </c>
      <c r="M60" s="71" t="s">
        <v>232</v>
      </c>
      <c r="N60" s="71" t="s">
        <v>232</v>
      </c>
      <c r="O60" s="71" t="s">
        <v>232</v>
      </c>
      <c r="P60" s="71" t="s">
        <v>233</v>
      </c>
      <c r="Q60" s="71" t="s">
        <v>234</v>
      </c>
      <c r="R60" s="71" t="s">
        <v>235</v>
      </c>
      <c r="S60" s="71" t="s">
        <v>236</v>
      </c>
      <c r="T60" s="71" t="s">
        <v>236</v>
      </c>
      <c r="U60" s="71" t="s">
        <v>236</v>
      </c>
      <c r="V60" s="71" t="s">
        <v>234</v>
      </c>
      <c r="W60" s="71" t="s">
        <v>237</v>
      </c>
      <c r="X60" s="71" t="s">
        <v>238</v>
      </c>
      <c r="Y60" s="71" t="s">
        <v>238</v>
      </c>
      <c r="Z60" s="71" t="s">
        <v>239</v>
      </c>
      <c r="AA60" s="71" t="s">
        <v>234</v>
      </c>
      <c r="AB60" s="71" t="s">
        <v>234</v>
      </c>
      <c r="AC60" s="71" t="s">
        <v>240</v>
      </c>
      <c r="AD60" s="71" t="s">
        <v>241</v>
      </c>
      <c r="AE60" s="71" t="s">
        <v>242</v>
      </c>
      <c r="AF60" s="71" t="s">
        <v>243</v>
      </c>
      <c r="AG60" s="71" t="s">
        <v>242</v>
      </c>
      <c r="AH60" s="71" t="s">
        <v>234</v>
      </c>
      <c r="AI60" s="71" t="s">
        <v>244</v>
      </c>
      <c r="AJ60" s="71" t="s">
        <v>245</v>
      </c>
      <c r="AK60" s="71" t="s">
        <v>246</v>
      </c>
      <c r="AL60" s="71" t="s">
        <v>246</v>
      </c>
      <c r="AM60" s="71" t="s">
        <v>246</v>
      </c>
      <c r="AN60" s="71" t="s">
        <v>246</v>
      </c>
      <c r="AO60" s="71" t="s">
        <v>246</v>
      </c>
      <c r="AP60" s="71" t="s">
        <v>246</v>
      </c>
      <c r="AQ60" s="71" t="s">
        <v>246</v>
      </c>
      <c r="AR60" s="71" t="s">
        <v>234</v>
      </c>
      <c r="AS60" s="71" t="s">
        <v>247</v>
      </c>
      <c r="AT60" s="71" t="s">
        <v>234</v>
      </c>
      <c r="AU60" s="71" t="s">
        <v>234</v>
      </c>
    </row>
    <row r="61" spans="1:47" ht="15">
      <c r="C61" s="72"/>
      <c r="D61" s="73"/>
      <c r="E61" s="73"/>
      <c r="F61" s="73"/>
      <c r="G61" s="73"/>
      <c r="AD61" s="74"/>
      <c r="AE61" s="73"/>
      <c r="AF61" s="75"/>
      <c r="AG61" s="75"/>
      <c r="AH61" s="75"/>
      <c r="AI61" s="75"/>
      <c r="AJ61" s="73"/>
      <c r="AK61" s="76"/>
      <c r="AL61" s="76"/>
      <c r="AM61" s="76"/>
      <c r="AN61" s="76"/>
      <c r="AO61" s="76"/>
      <c r="AP61" s="76"/>
      <c r="AQ61" s="76"/>
      <c r="AR61" s="76"/>
      <c r="AS61" s="73"/>
    </row>
    <row r="62" spans="1:47" ht="15">
      <c r="C62" s="77"/>
      <c r="AD62" s="78"/>
      <c r="AE62" s="73"/>
      <c r="AF62" s="73"/>
      <c r="AG62" s="73"/>
      <c r="AH62" s="73"/>
      <c r="AI62" s="73"/>
      <c r="AK62" s="77"/>
      <c r="AL62" s="77"/>
      <c r="AM62" s="77"/>
      <c r="AN62" s="77"/>
      <c r="AO62" s="77"/>
      <c r="AP62" s="77"/>
      <c r="AQ62" s="77"/>
      <c r="AR62" s="77"/>
      <c r="AS62" s="73"/>
    </row>
    <row r="63" spans="1:47" ht="15">
      <c r="C63" s="77"/>
      <c r="AD63" s="78"/>
      <c r="AK63" s="77"/>
      <c r="AL63" s="77"/>
      <c r="AM63" s="77"/>
      <c r="AN63" s="77"/>
      <c r="AO63" s="77"/>
      <c r="AP63" s="77"/>
      <c r="AQ63" s="77"/>
      <c r="AR63" s="77"/>
    </row>
    <row r="64" spans="1:47" ht="15">
      <c r="C64" s="77"/>
      <c r="AD64" s="78"/>
      <c r="AK64" s="77"/>
      <c r="AL64" s="77"/>
      <c r="AM64" s="77"/>
      <c r="AN64" s="77"/>
      <c r="AO64" s="77"/>
      <c r="AP64" s="77"/>
      <c r="AQ64" s="77"/>
      <c r="AR64" s="77"/>
    </row>
    <row r="65" spans="3:44" ht="15">
      <c r="C65" s="77"/>
      <c r="AD65" s="78"/>
      <c r="AK65" s="77"/>
      <c r="AL65" s="77"/>
      <c r="AM65" s="77"/>
      <c r="AN65" s="77"/>
      <c r="AO65" s="77"/>
      <c r="AP65" s="77"/>
      <c r="AQ65" s="77"/>
      <c r="AR65" s="77"/>
    </row>
    <row r="66" spans="3:44" ht="15">
      <c r="C66" s="77"/>
      <c r="AD66" s="78"/>
      <c r="AK66" s="77"/>
      <c r="AL66" s="77"/>
      <c r="AM66" s="77"/>
      <c r="AN66" s="77"/>
      <c r="AO66" s="77"/>
      <c r="AP66" s="77"/>
      <c r="AQ66" s="77"/>
      <c r="AR66" s="77"/>
    </row>
    <row r="67" spans="3:44" ht="15">
      <c r="C67" s="77"/>
      <c r="AD67" s="78"/>
      <c r="AK67" s="77"/>
      <c r="AL67" s="77"/>
      <c r="AM67" s="77"/>
      <c r="AN67" s="77"/>
      <c r="AO67" s="77"/>
      <c r="AP67" s="77"/>
      <c r="AQ67" s="77"/>
      <c r="AR67" s="77"/>
    </row>
    <row r="68" spans="3:44" ht="15">
      <c r="C68" s="77"/>
      <c r="AD68" s="78"/>
      <c r="AK68" s="77"/>
      <c r="AL68" s="77"/>
      <c r="AM68" s="77"/>
      <c r="AN68" s="77"/>
      <c r="AO68" s="77"/>
      <c r="AP68" s="77"/>
      <c r="AQ68" s="77"/>
      <c r="AR68" s="77"/>
    </row>
    <row r="69" spans="3:44" ht="15">
      <c r="C69" s="77"/>
      <c r="AD69" s="78"/>
      <c r="AK69" s="77"/>
      <c r="AL69" s="77"/>
      <c r="AM69" s="77"/>
      <c r="AN69" s="77"/>
      <c r="AO69" s="77"/>
      <c r="AP69" s="77"/>
      <c r="AQ69" s="77"/>
      <c r="AR69" s="77"/>
    </row>
    <row r="70" spans="3:44" ht="15">
      <c r="C70" s="77"/>
      <c r="AD70" s="78"/>
      <c r="AK70" s="77"/>
      <c r="AL70" s="77"/>
      <c r="AM70" s="77"/>
      <c r="AN70" s="77"/>
      <c r="AO70" s="77"/>
      <c r="AP70" s="77"/>
      <c r="AQ70" s="77"/>
      <c r="AR70" s="77"/>
    </row>
    <row r="71" spans="3:44" ht="15">
      <c r="C71" s="77"/>
      <c r="AD71" s="78"/>
      <c r="AK71" s="77"/>
      <c r="AL71" s="77"/>
      <c r="AM71" s="77"/>
      <c r="AN71" s="77"/>
      <c r="AO71" s="77"/>
      <c r="AP71" s="77"/>
      <c r="AQ71" s="77"/>
      <c r="AR71" s="77"/>
    </row>
    <row r="72" spans="3:44" ht="15">
      <c r="C72" s="77"/>
      <c r="AD72" s="78"/>
      <c r="AK72" s="77"/>
      <c r="AL72" s="77"/>
      <c r="AM72" s="77"/>
      <c r="AN72" s="77"/>
      <c r="AO72" s="77"/>
      <c r="AP72" s="77"/>
      <c r="AQ72" s="77"/>
      <c r="AR72" s="77"/>
    </row>
    <row r="73" spans="3:44" ht="15">
      <c r="C73" s="77"/>
      <c r="AD73" s="78"/>
      <c r="AK73" s="77"/>
      <c r="AL73" s="77"/>
      <c r="AM73" s="77"/>
      <c r="AN73" s="77"/>
      <c r="AO73" s="77"/>
      <c r="AP73" s="77"/>
      <c r="AQ73" s="77"/>
      <c r="AR73" s="77"/>
    </row>
    <row r="74" spans="3:44" ht="15">
      <c r="C74" s="77"/>
      <c r="AD74" s="78"/>
      <c r="AK74" s="77"/>
      <c r="AL74" s="77"/>
      <c r="AM74" s="77"/>
      <c r="AN74" s="77"/>
      <c r="AO74" s="77"/>
      <c r="AP74" s="77"/>
      <c r="AQ74" s="77"/>
      <c r="AR74" s="77"/>
    </row>
    <row r="75" spans="3:44" ht="15">
      <c r="C75" s="77"/>
      <c r="AD75" s="78"/>
      <c r="AK75" s="77"/>
      <c r="AL75" s="77"/>
      <c r="AM75" s="77"/>
      <c r="AN75" s="77"/>
      <c r="AO75" s="77"/>
      <c r="AP75" s="77"/>
      <c r="AQ75" s="77"/>
      <c r="AR75" s="77"/>
    </row>
    <row r="76" spans="3:44" ht="15">
      <c r="C76" s="77"/>
      <c r="AD76" s="78"/>
      <c r="AK76" s="77"/>
      <c r="AL76" s="77"/>
      <c r="AM76" s="77"/>
      <c r="AN76" s="77"/>
      <c r="AO76" s="77"/>
      <c r="AP76" s="77"/>
      <c r="AQ76" s="77"/>
      <c r="AR76" s="77"/>
    </row>
    <row r="77" spans="3:44" ht="15">
      <c r="C77" s="77"/>
      <c r="AD77" s="78"/>
      <c r="AK77" s="77"/>
      <c r="AL77" s="77"/>
      <c r="AM77" s="77"/>
      <c r="AN77" s="77"/>
      <c r="AO77" s="77"/>
      <c r="AP77" s="77"/>
      <c r="AQ77" s="77"/>
      <c r="AR77" s="77"/>
    </row>
    <row r="78" spans="3:44" ht="15">
      <c r="C78" s="77"/>
      <c r="AD78" s="78"/>
      <c r="AK78" s="77"/>
      <c r="AL78" s="77"/>
      <c r="AM78" s="77"/>
      <c r="AN78" s="77"/>
      <c r="AO78" s="77"/>
      <c r="AP78" s="77"/>
      <c r="AQ78" s="77"/>
      <c r="AR78" s="77"/>
    </row>
    <row r="79" spans="3:44" ht="15">
      <c r="C79" s="77"/>
      <c r="AD79" s="78"/>
      <c r="AK79" s="77"/>
      <c r="AL79" s="77"/>
      <c r="AM79" s="77"/>
      <c r="AN79" s="77"/>
      <c r="AO79" s="77"/>
      <c r="AP79" s="77"/>
      <c r="AQ79" s="77"/>
      <c r="AR79" s="77"/>
    </row>
    <row r="80" spans="3:44" ht="15">
      <c r="C80" s="77"/>
      <c r="AD80" s="78"/>
      <c r="AK80" s="77"/>
      <c r="AL80" s="77"/>
      <c r="AM80" s="77"/>
      <c r="AN80" s="77"/>
      <c r="AO80" s="77"/>
      <c r="AP80" s="77"/>
      <c r="AQ80" s="77"/>
      <c r="AR80" s="77"/>
    </row>
    <row r="81" spans="3:44" ht="15">
      <c r="C81" s="77"/>
      <c r="AD81" s="78"/>
      <c r="AK81" s="77"/>
      <c r="AL81" s="77"/>
      <c r="AM81" s="77"/>
      <c r="AN81" s="77"/>
      <c r="AO81" s="77"/>
      <c r="AP81" s="77"/>
      <c r="AQ81" s="77"/>
      <c r="AR81" s="77"/>
    </row>
    <row r="82" spans="3:44" ht="15">
      <c r="C82" s="77"/>
      <c r="AD82" s="78"/>
      <c r="AK82" s="77"/>
      <c r="AL82" s="77"/>
      <c r="AM82" s="77"/>
      <c r="AN82" s="77"/>
      <c r="AO82" s="77"/>
      <c r="AP82" s="77"/>
      <c r="AQ82" s="77"/>
      <c r="AR82" s="77"/>
    </row>
    <row r="83" spans="3:44" ht="15">
      <c r="C83" s="77"/>
      <c r="AD83" s="78"/>
      <c r="AK83" s="77"/>
      <c r="AL83" s="77"/>
      <c r="AM83" s="77"/>
      <c r="AN83" s="77"/>
      <c r="AO83" s="77"/>
      <c r="AP83" s="77"/>
      <c r="AQ83" s="77"/>
      <c r="AR83" s="77"/>
    </row>
    <row r="84" spans="3:44" ht="15">
      <c r="C84" s="77"/>
      <c r="AD84" s="78"/>
      <c r="AK84" s="77"/>
      <c r="AL84" s="77"/>
      <c r="AM84" s="77"/>
      <c r="AN84" s="77"/>
      <c r="AO84" s="77"/>
      <c r="AP84" s="77"/>
      <c r="AQ84" s="77"/>
      <c r="AR84" s="77"/>
    </row>
    <row r="85" spans="3:44" ht="15">
      <c r="C85" s="77"/>
      <c r="AD85" s="78"/>
      <c r="AK85" s="77"/>
      <c r="AL85" s="77"/>
      <c r="AM85" s="77"/>
      <c r="AN85" s="77"/>
      <c r="AO85" s="77"/>
      <c r="AP85" s="77"/>
      <c r="AQ85" s="77"/>
      <c r="AR85" s="77"/>
    </row>
    <row r="86" spans="3:44" ht="15">
      <c r="C86" s="77"/>
      <c r="AD86" s="78"/>
      <c r="AK86" s="77"/>
      <c r="AL86" s="77"/>
      <c r="AM86" s="77"/>
      <c r="AN86" s="77"/>
      <c r="AO86" s="77"/>
      <c r="AP86" s="77"/>
      <c r="AQ86" s="77"/>
      <c r="AR86" s="77"/>
    </row>
    <row r="87" spans="3:44" ht="15">
      <c r="C87" s="77"/>
      <c r="AD87" s="78"/>
      <c r="AK87" s="77"/>
      <c r="AL87" s="77"/>
      <c r="AM87" s="77"/>
      <c r="AN87" s="77"/>
      <c r="AO87" s="77"/>
      <c r="AP87" s="77"/>
      <c r="AQ87" s="77"/>
      <c r="AR87" s="77"/>
    </row>
    <row r="88" spans="3:44" ht="15">
      <c r="C88" s="77"/>
      <c r="AD88" s="78"/>
      <c r="AK88" s="77"/>
      <c r="AL88" s="77"/>
      <c r="AM88" s="77"/>
      <c r="AN88" s="77"/>
      <c r="AO88" s="77"/>
      <c r="AP88" s="77"/>
      <c r="AQ88" s="77"/>
      <c r="AR88" s="77"/>
    </row>
    <row r="89" spans="3:44" ht="15">
      <c r="C89" s="77"/>
      <c r="AD89" s="78"/>
      <c r="AK89" s="77"/>
      <c r="AL89" s="77"/>
      <c r="AM89" s="77"/>
      <c r="AN89" s="77"/>
      <c r="AO89" s="77"/>
      <c r="AP89" s="77"/>
      <c r="AQ89" s="77"/>
      <c r="AR89" s="77"/>
    </row>
    <row r="90" spans="3:44" ht="15">
      <c r="C90" s="77"/>
      <c r="AD90" s="78"/>
      <c r="AK90" s="77"/>
      <c r="AL90" s="77"/>
      <c r="AM90" s="77"/>
      <c r="AN90" s="77"/>
      <c r="AO90" s="77"/>
      <c r="AP90" s="77"/>
      <c r="AQ90" s="77"/>
      <c r="AR90" s="77"/>
    </row>
    <row r="91" spans="3:44" ht="15">
      <c r="C91" s="77"/>
      <c r="AD91" s="78"/>
      <c r="AK91" s="77"/>
      <c r="AL91" s="77"/>
      <c r="AM91" s="77"/>
      <c r="AN91" s="77"/>
      <c r="AO91" s="77"/>
      <c r="AP91" s="77"/>
      <c r="AQ91" s="77"/>
      <c r="AR91" s="77"/>
    </row>
    <row r="92" spans="3:44" ht="15">
      <c r="C92" s="77"/>
      <c r="AD92" s="78"/>
      <c r="AK92" s="77"/>
      <c r="AL92" s="77"/>
      <c r="AM92" s="77"/>
      <c r="AN92" s="77"/>
      <c r="AO92" s="77"/>
      <c r="AP92" s="77"/>
      <c r="AQ92" s="77"/>
      <c r="AR92" s="77"/>
    </row>
  </sheetData>
  <mergeCells count="1">
    <mergeCell ref="B58:B6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8"/>
  <sheetViews>
    <sheetView tabSelected="1" zoomScale="70" zoomScaleNormal="70" workbookViewId="0">
      <pane xSplit="2" ySplit="5" topLeftCell="AU51" activePane="bottomRight" state="frozen"/>
      <selection pane="topRight" activeCell="C1" sqref="C1"/>
      <selection pane="bottomLeft" activeCell="A6" sqref="A6"/>
      <selection pane="bottomRight" activeCell="BB61" sqref="BB61"/>
    </sheetView>
  </sheetViews>
  <sheetFormatPr defaultColWidth="17.140625" defaultRowHeight="12.75" customHeight="1"/>
  <cols>
    <col min="1" max="1" width="58.7109375" customWidth="1"/>
    <col min="2" max="2" width="27.7109375" style="69" customWidth="1"/>
  </cols>
  <sheetData>
    <row r="1" spans="1:55" ht="28.5" customHeight="1">
      <c r="A1" s="13"/>
      <c r="B1" s="169" t="s">
        <v>0</v>
      </c>
      <c r="C1" s="25" t="s">
        <v>1</v>
      </c>
      <c r="D1" s="25" t="s">
        <v>248</v>
      </c>
      <c r="E1" s="25" t="s">
        <v>2</v>
      </c>
      <c r="F1" s="25" t="s">
        <v>2</v>
      </c>
      <c r="G1" s="25" t="s">
        <v>2</v>
      </c>
      <c r="H1" s="25" t="s">
        <v>2</v>
      </c>
      <c r="I1" s="25" t="s">
        <v>2</v>
      </c>
      <c r="J1" s="25" t="s">
        <v>3</v>
      </c>
      <c r="K1" s="25" t="s">
        <v>4</v>
      </c>
      <c r="L1" s="25" t="s">
        <v>4</v>
      </c>
      <c r="M1" s="25" t="s">
        <v>4</v>
      </c>
      <c r="N1" s="25" t="s">
        <v>4</v>
      </c>
      <c r="O1" s="25" t="s">
        <v>4</v>
      </c>
      <c r="P1" s="25" t="s">
        <v>4</v>
      </c>
      <c r="Q1" s="25" t="s">
        <v>4</v>
      </c>
      <c r="R1" s="25" t="s">
        <v>4</v>
      </c>
      <c r="S1" s="25" t="s">
        <v>5</v>
      </c>
      <c r="T1" s="25" t="s">
        <v>5</v>
      </c>
      <c r="U1" s="25" t="s">
        <v>5</v>
      </c>
      <c r="V1" s="25" t="s">
        <v>5</v>
      </c>
      <c r="W1" s="25" t="s">
        <v>5</v>
      </c>
      <c r="X1" s="25" t="s">
        <v>5</v>
      </c>
      <c r="Y1" s="25" t="s">
        <v>5</v>
      </c>
      <c r="Z1" s="25" t="s">
        <v>5</v>
      </c>
      <c r="AA1" s="25" t="s">
        <v>5</v>
      </c>
      <c r="AB1" s="25" t="s">
        <v>5</v>
      </c>
      <c r="AC1" s="25" t="s">
        <v>5</v>
      </c>
      <c r="AD1" s="25" t="s">
        <v>82</v>
      </c>
      <c r="AE1" s="25" t="s">
        <v>82</v>
      </c>
      <c r="AF1" s="25" t="s">
        <v>82</v>
      </c>
      <c r="AG1" s="25" t="s">
        <v>7</v>
      </c>
      <c r="AH1" s="25" t="s">
        <v>7</v>
      </c>
      <c r="AI1" s="25" t="s">
        <v>8</v>
      </c>
      <c r="AJ1" s="25" t="s">
        <v>8</v>
      </c>
      <c r="AK1" s="25" t="s">
        <v>8</v>
      </c>
      <c r="AL1" s="25" t="s">
        <v>9</v>
      </c>
      <c r="AM1" s="25" t="s">
        <v>10</v>
      </c>
      <c r="AN1" s="25" t="s">
        <v>10</v>
      </c>
      <c r="AO1" s="25" t="s">
        <v>10</v>
      </c>
      <c r="AP1" s="25" t="s">
        <v>10</v>
      </c>
      <c r="AQ1" s="25" t="s">
        <v>10</v>
      </c>
      <c r="AR1" s="25" t="s">
        <v>10</v>
      </c>
      <c r="AS1" s="25" t="s">
        <v>249</v>
      </c>
      <c r="AT1" s="25" t="s">
        <v>11</v>
      </c>
      <c r="AU1" s="25" t="s">
        <v>11</v>
      </c>
      <c r="AV1" s="25" t="s">
        <v>250</v>
      </c>
      <c r="AW1" s="25" t="s">
        <v>85</v>
      </c>
      <c r="AX1" s="25" t="s">
        <v>85</v>
      </c>
      <c r="AY1" s="25" t="s">
        <v>85</v>
      </c>
      <c r="AZ1" s="25" t="s">
        <v>85</v>
      </c>
      <c r="BA1" s="25" t="s">
        <v>85</v>
      </c>
      <c r="BB1" s="25" t="s">
        <v>85</v>
      </c>
      <c r="BC1" s="25" t="s">
        <v>85</v>
      </c>
    </row>
    <row r="2" spans="1:55" ht="30" customHeight="1">
      <c r="A2" s="13"/>
      <c r="B2" s="170" t="s">
        <v>12</v>
      </c>
      <c r="C2" s="149" t="s">
        <v>13</v>
      </c>
      <c r="D2" s="149" t="s">
        <v>251</v>
      </c>
      <c r="E2" s="149" t="s">
        <v>252</v>
      </c>
      <c r="F2" s="149" t="s">
        <v>252</v>
      </c>
      <c r="G2" s="149" t="s">
        <v>87</v>
      </c>
      <c r="H2" s="149" t="s">
        <v>253</v>
      </c>
      <c r="I2" s="149" t="s">
        <v>253</v>
      </c>
      <c r="J2" s="149" t="s">
        <v>254</v>
      </c>
      <c r="K2" s="149" t="s">
        <v>255</v>
      </c>
      <c r="L2" s="149" t="s">
        <v>256</v>
      </c>
      <c r="M2" s="149" t="s">
        <v>257</v>
      </c>
      <c r="N2" s="149" t="s">
        <v>93</v>
      </c>
      <c r="O2" s="149" t="s">
        <v>93</v>
      </c>
      <c r="P2" s="149" t="s">
        <v>93</v>
      </c>
      <c r="Q2" s="149" t="s">
        <v>93</v>
      </c>
      <c r="R2" s="149" t="s">
        <v>258</v>
      </c>
      <c r="S2" s="149" t="s">
        <v>259</v>
      </c>
      <c r="T2" s="149" t="s">
        <v>260</v>
      </c>
      <c r="U2" s="149" t="s">
        <v>260</v>
      </c>
      <c r="V2" s="149" t="s">
        <v>260</v>
      </c>
      <c r="W2" s="149" t="s">
        <v>260</v>
      </c>
      <c r="X2" s="149" t="s">
        <v>260</v>
      </c>
      <c r="Y2" s="149" t="s">
        <v>260</v>
      </c>
      <c r="Z2" s="149" t="s">
        <v>260</v>
      </c>
      <c r="AA2" s="149" t="s">
        <v>261</v>
      </c>
      <c r="AB2" s="149" t="s">
        <v>262</v>
      </c>
      <c r="AC2" s="149" t="s">
        <v>352</v>
      </c>
      <c r="AD2" s="149" t="s">
        <v>263</v>
      </c>
      <c r="AE2" s="149" t="s">
        <v>263</v>
      </c>
      <c r="AF2" s="149" t="s">
        <v>102</v>
      </c>
      <c r="AG2" s="149" t="s">
        <v>264</v>
      </c>
      <c r="AH2" s="149" t="s">
        <v>265</v>
      </c>
      <c r="AI2" s="149" t="s">
        <v>17</v>
      </c>
      <c r="AJ2" s="149" t="s">
        <v>17</v>
      </c>
      <c r="AK2" s="149" t="s">
        <v>266</v>
      </c>
      <c r="AL2" s="149" t="s">
        <v>18</v>
      </c>
      <c r="AM2" s="149" t="s">
        <v>104</v>
      </c>
      <c r="AN2" s="149" t="s">
        <v>104</v>
      </c>
      <c r="AO2" s="149" t="s">
        <v>104</v>
      </c>
      <c r="AP2" s="149" t="s">
        <v>104</v>
      </c>
      <c r="AQ2" s="149" t="s">
        <v>104</v>
      </c>
      <c r="AR2" s="149" t="s">
        <v>267</v>
      </c>
      <c r="AS2" s="149" t="s">
        <v>268</v>
      </c>
      <c r="AT2" s="149" t="s">
        <v>269</v>
      </c>
      <c r="AU2" s="149" t="s">
        <v>107</v>
      </c>
      <c r="AV2" s="149" t="s">
        <v>270</v>
      </c>
      <c r="AW2" s="149" t="s">
        <v>271</v>
      </c>
      <c r="AX2" s="149" t="s">
        <v>272</v>
      </c>
      <c r="AY2" s="149" t="s">
        <v>273</v>
      </c>
      <c r="AZ2" s="149" t="s">
        <v>273</v>
      </c>
      <c r="BA2" s="149" t="s">
        <v>273</v>
      </c>
      <c r="BB2" s="149" t="s">
        <v>274</v>
      </c>
      <c r="BC2" s="149" t="s">
        <v>19</v>
      </c>
    </row>
    <row r="3" spans="1:55" ht="50.25" customHeight="1">
      <c r="A3" s="13"/>
      <c r="B3" s="171" t="s">
        <v>20</v>
      </c>
      <c r="C3" s="150" t="s">
        <v>21</v>
      </c>
      <c r="D3" s="150" t="s">
        <v>23</v>
      </c>
      <c r="E3" s="150" t="s">
        <v>276</v>
      </c>
      <c r="F3" s="150" t="s">
        <v>276</v>
      </c>
      <c r="G3" s="150" t="s">
        <v>23</v>
      </c>
      <c r="H3" s="150" t="s">
        <v>277</v>
      </c>
      <c r="I3" s="150" t="s">
        <v>277</v>
      </c>
      <c r="J3" s="150" t="s">
        <v>278</v>
      </c>
      <c r="K3" s="150" t="s">
        <v>279</v>
      </c>
      <c r="L3" s="150" t="s">
        <v>280</v>
      </c>
      <c r="M3" s="150" t="s">
        <v>281</v>
      </c>
      <c r="N3" s="150" t="s">
        <v>118</v>
      </c>
      <c r="O3" s="150" t="s">
        <v>118</v>
      </c>
      <c r="P3" s="150" t="s">
        <v>118</v>
      </c>
      <c r="Q3" s="150" t="s">
        <v>118</v>
      </c>
      <c r="R3" s="150" t="s">
        <v>282</v>
      </c>
      <c r="S3" s="150" t="s">
        <v>24</v>
      </c>
      <c r="T3" s="150" t="s">
        <v>283</v>
      </c>
      <c r="U3" s="150" t="s">
        <v>283</v>
      </c>
      <c r="V3" s="150" t="s">
        <v>283</v>
      </c>
      <c r="W3" s="150" t="s">
        <v>283</v>
      </c>
      <c r="X3" s="150" t="s">
        <v>283</v>
      </c>
      <c r="Y3" s="150" t="s">
        <v>283</v>
      </c>
      <c r="Z3" s="150" t="s">
        <v>283</v>
      </c>
      <c r="AA3" s="150" t="s">
        <v>284</v>
      </c>
      <c r="AB3" s="150" t="s">
        <v>285</v>
      </c>
      <c r="AC3" s="150" t="s">
        <v>286</v>
      </c>
      <c r="AD3" s="150" t="s">
        <v>287</v>
      </c>
      <c r="AE3" s="150" t="s">
        <v>287</v>
      </c>
      <c r="AF3" s="150" t="s">
        <v>288</v>
      </c>
      <c r="AG3" s="150" t="s">
        <v>289</v>
      </c>
      <c r="AH3" s="150" t="s">
        <v>290</v>
      </c>
      <c r="AI3" s="150" t="s">
        <v>25</v>
      </c>
      <c r="AJ3" s="150" t="s">
        <v>25</v>
      </c>
      <c r="AK3" s="150" t="s">
        <v>291</v>
      </c>
      <c r="AL3" s="150" t="s">
        <v>292</v>
      </c>
      <c r="AM3" s="150" t="s">
        <v>21</v>
      </c>
      <c r="AN3" s="150" t="s">
        <v>21</v>
      </c>
      <c r="AO3" s="150" t="s">
        <v>21</v>
      </c>
      <c r="AP3" s="150" t="s">
        <v>21</v>
      </c>
      <c r="AQ3" s="150" t="s">
        <v>129</v>
      </c>
      <c r="AR3" s="150" t="s">
        <v>293</v>
      </c>
      <c r="AS3" s="150" t="s">
        <v>294</v>
      </c>
      <c r="AT3" s="150" t="s">
        <v>295</v>
      </c>
      <c r="AU3" s="150" t="s">
        <v>132</v>
      </c>
      <c r="AV3" s="150" t="s">
        <v>296</v>
      </c>
      <c r="AW3" s="150" t="s">
        <v>23</v>
      </c>
      <c r="AX3" s="150" t="s">
        <v>297</v>
      </c>
      <c r="AY3" s="150" t="s">
        <v>23</v>
      </c>
      <c r="AZ3" s="150" t="s">
        <v>23</v>
      </c>
      <c r="BA3" s="150" t="s">
        <v>23</v>
      </c>
      <c r="BB3" s="150" t="s">
        <v>23</v>
      </c>
      <c r="BC3" s="150" t="s">
        <v>23</v>
      </c>
    </row>
    <row r="4" spans="1:55" ht="48">
      <c r="A4" s="16"/>
      <c r="B4" s="189" t="s">
        <v>27</v>
      </c>
      <c r="C4" s="150" t="s">
        <v>298</v>
      </c>
      <c r="D4" s="150" t="s">
        <v>299</v>
      </c>
      <c r="E4" s="150" t="s">
        <v>300</v>
      </c>
      <c r="F4" s="150" t="s">
        <v>301</v>
      </c>
      <c r="G4" s="150" t="s">
        <v>302</v>
      </c>
      <c r="H4" s="150" t="s">
        <v>303</v>
      </c>
      <c r="I4" s="150" t="s">
        <v>304</v>
      </c>
      <c r="J4" s="150" t="s">
        <v>305</v>
      </c>
      <c r="K4" s="150" t="s">
        <v>306</v>
      </c>
      <c r="L4" s="150" t="s">
        <v>306</v>
      </c>
      <c r="M4" s="150" t="s">
        <v>311</v>
      </c>
      <c r="N4" s="150" t="s">
        <v>307</v>
      </c>
      <c r="O4" s="150" t="s">
        <v>308</v>
      </c>
      <c r="P4" s="150" t="s">
        <v>309</v>
      </c>
      <c r="Q4" s="150" t="s">
        <v>310</v>
      </c>
      <c r="R4" s="150" t="s">
        <v>312</v>
      </c>
      <c r="S4" s="151" t="s">
        <v>346</v>
      </c>
      <c r="T4" s="150" t="s">
        <v>313</v>
      </c>
      <c r="U4" s="150" t="s">
        <v>314</v>
      </c>
      <c r="V4" s="150" t="s">
        <v>112</v>
      </c>
      <c r="W4" s="150" t="s">
        <v>315</v>
      </c>
      <c r="X4" s="150" t="s">
        <v>316</v>
      </c>
      <c r="Y4" s="150" t="s">
        <v>317</v>
      </c>
      <c r="Z4" s="150" t="s">
        <v>318</v>
      </c>
      <c r="AA4" s="150" t="s">
        <v>319</v>
      </c>
      <c r="AB4" s="150" t="s">
        <v>347</v>
      </c>
      <c r="AC4" s="150" t="s">
        <v>347</v>
      </c>
      <c r="AD4" s="150" t="s">
        <v>320</v>
      </c>
      <c r="AE4" s="150" t="s">
        <v>321</v>
      </c>
      <c r="AF4" s="150" t="s">
        <v>322</v>
      </c>
      <c r="AG4" s="150" t="s">
        <v>323</v>
      </c>
      <c r="AH4" s="150" t="s">
        <v>351</v>
      </c>
      <c r="AI4" s="150" t="s">
        <v>324</v>
      </c>
      <c r="AJ4" s="150" t="s">
        <v>325</v>
      </c>
      <c r="AK4" s="150" t="s">
        <v>326</v>
      </c>
      <c r="AL4" s="150" t="s">
        <v>162</v>
      </c>
      <c r="AM4" s="150" t="s">
        <v>327</v>
      </c>
      <c r="AN4" s="150" t="s">
        <v>328</v>
      </c>
      <c r="AO4" s="150" t="s">
        <v>329</v>
      </c>
      <c r="AP4" s="150" t="s">
        <v>323</v>
      </c>
      <c r="AQ4" s="150" t="s">
        <v>327</v>
      </c>
      <c r="AR4" s="150" t="s">
        <v>29</v>
      </c>
      <c r="AS4" s="150" t="s">
        <v>29</v>
      </c>
      <c r="AT4" s="150" t="s">
        <v>330</v>
      </c>
      <c r="AU4" s="150" t="s">
        <v>331</v>
      </c>
      <c r="AV4" s="150" t="s">
        <v>332</v>
      </c>
      <c r="AW4" s="150" t="s">
        <v>333</v>
      </c>
      <c r="AX4" s="150" t="s">
        <v>300</v>
      </c>
      <c r="AY4" s="150" t="s">
        <v>334</v>
      </c>
      <c r="AZ4" s="150" t="s">
        <v>335</v>
      </c>
      <c r="BA4" s="150" t="s">
        <v>336</v>
      </c>
      <c r="BB4" s="150" t="s">
        <v>337</v>
      </c>
      <c r="BC4" s="150" t="s">
        <v>338</v>
      </c>
    </row>
    <row r="5" spans="1:55" ht="18" customHeight="1">
      <c r="A5" s="42"/>
      <c r="B5" s="172" t="s">
        <v>30</v>
      </c>
      <c r="C5" s="150">
        <v>12.5</v>
      </c>
      <c r="D5" s="150">
        <v>16.5</v>
      </c>
      <c r="E5" s="150">
        <v>9.5</v>
      </c>
      <c r="F5" s="150">
        <v>74</v>
      </c>
      <c r="G5" s="150">
        <v>54.7</v>
      </c>
      <c r="H5" s="150">
        <v>8</v>
      </c>
      <c r="I5" s="150">
        <v>5</v>
      </c>
      <c r="J5" s="150">
        <v>30</v>
      </c>
      <c r="K5" s="150">
        <v>59</v>
      </c>
      <c r="L5" s="150">
        <v>51.9</v>
      </c>
      <c r="M5" s="150">
        <v>22.5</v>
      </c>
      <c r="N5" s="150">
        <v>15</v>
      </c>
      <c r="O5" s="150">
        <v>4.8</v>
      </c>
      <c r="P5" s="150">
        <v>8</v>
      </c>
      <c r="Q5" s="150">
        <v>6.6</v>
      </c>
      <c r="R5" s="150">
        <v>8.6</v>
      </c>
      <c r="S5" s="150">
        <v>13.2</v>
      </c>
      <c r="T5" s="150">
        <v>11.6</v>
      </c>
      <c r="U5" s="150">
        <v>9.6</v>
      </c>
      <c r="V5" s="150">
        <v>7.3</v>
      </c>
      <c r="W5" s="150">
        <v>7.5</v>
      </c>
      <c r="X5" s="150">
        <v>12.7</v>
      </c>
      <c r="Y5" s="150">
        <v>8.6</v>
      </c>
      <c r="Z5" s="150">
        <v>10.8</v>
      </c>
      <c r="AA5" s="150">
        <v>39</v>
      </c>
      <c r="AB5" s="150">
        <v>12.5</v>
      </c>
      <c r="AC5" s="150">
        <v>19.149999999999999</v>
      </c>
      <c r="AD5" s="150">
        <v>16.5</v>
      </c>
      <c r="AE5" s="150">
        <v>13.9</v>
      </c>
      <c r="AF5" s="150">
        <v>40.9</v>
      </c>
      <c r="AG5" s="150">
        <v>7</v>
      </c>
      <c r="AH5" s="150">
        <v>13</v>
      </c>
      <c r="AI5" s="150">
        <v>21.5</v>
      </c>
      <c r="AJ5" s="150">
        <v>13.2</v>
      </c>
      <c r="AK5" s="150">
        <v>5.8</v>
      </c>
      <c r="AL5" s="150">
        <v>12.9</v>
      </c>
      <c r="AM5" s="150">
        <v>28.1</v>
      </c>
      <c r="AN5" s="150">
        <v>20</v>
      </c>
      <c r="AO5" s="150">
        <v>17</v>
      </c>
      <c r="AP5" s="150">
        <v>28</v>
      </c>
      <c r="AQ5" s="150">
        <v>16</v>
      </c>
      <c r="AR5" s="150">
        <v>16</v>
      </c>
      <c r="AS5" s="150">
        <v>16.8</v>
      </c>
      <c r="AT5" s="150">
        <v>17</v>
      </c>
      <c r="AU5" s="150">
        <v>25.5</v>
      </c>
      <c r="AV5" s="150">
        <v>26</v>
      </c>
      <c r="AW5" s="150">
        <v>15</v>
      </c>
      <c r="AX5" s="150">
        <v>12.5</v>
      </c>
      <c r="AY5" s="150">
        <v>14.6</v>
      </c>
      <c r="AZ5" s="150">
        <v>8.1999999999999993</v>
      </c>
      <c r="BA5" s="150">
        <v>6.9</v>
      </c>
      <c r="BB5" s="203">
        <v>2</v>
      </c>
      <c r="BC5" s="150">
        <v>23</v>
      </c>
    </row>
    <row r="6" spans="1:55" ht="18" customHeight="1">
      <c r="A6" s="168" t="s">
        <v>349</v>
      </c>
      <c r="B6" s="183">
        <f>SUM(B7:B11)</f>
        <v>33</v>
      </c>
      <c r="C6" s="183">
        <f t="shared" ref="C6:BC6" si="0">SUM(C7:C11)</f>
        <v>23</v>
      </c>
      <c r="D6" s="183">
        <f t="shared" si="0"/>
        <v>23</v>
      </c>
      <c r="E6" s="183">
        <f t="shared" si="0"/>
        <v>33</v>
      </c>
      <c r="F6" s="183">
        <f t="shared" si="0"/>
        <v>33</v>
      </c>
      <c r="G6" s="183">
        <f t="shared" si="0"/>
        <v>33</v>
      </c>
      <c r="H6" s="183">
        <f t="shared" si="0"/>
        <v>33</v>
      </c>
      <c r="I6" s="21">
        <f t="shared" si="0"/>
        <v>20</v>
      </c>
      <c r="J6" s="21">
        <f t="shared" si="0"/>
        <v>20</v>
      </c>
      <c r="K6" s="21">
        <f t="shared" si="0"/>
        <v>20</v>
      </c>
      <c r="L6" s="21">
        <f t="shared" si="0"/>
        <v>27</v>
      </c>
      <c r="M6" s="21">
        <f>SUM(M7:M11)</f>
        <v>33</v>
      </c>
      <c r="N6" s="21">
        <f t="shared" si="0"/>
        <v>25</v>
      </c>
      <c r="O6" s="21">
        <f t="shared" si="0"/>
        <v>25</v>
      </c>
      <c r="P6" s="21">
        <f t="shared" si="0"/>
        <v>25</v>
      </c>
      <c r="Q6" s="21">
        <f t="shared" si="0"/>
        <v>25</v>
      </c>
      <c r="R6" s="21">
        <f t="shared" si="0"/>
        <v>32</v>
      </c>
      <c r="S6" s="21">
        <f t="shared" si="0"/>
        <v>32</v>
      </c>
      <c r="T6" s="21">
        <f t="shared" si="0"/>
        <v>32</v>
      </c>
      <c r="U6" s="21">
        <f t="shared" si="0"/>
        <v>33</v>
      </c>
      <c r="V6" s="21">
        <f t="shared" si="0"/>
        <v>32</v>
      </c>
      <c r="W6" s="21">
        <f t="shared" si="0"/>
        <v>33</v>
      </c>
      <c r="X6" s="21">
        <f t="shared" si="0"/>
        <v>32</v>
      </c>
      <c r="Y6" s="21">
        <f t="shared" si="0"/>
        <v>33</v>
      </c>
      <c r="Z6" s="21">
        <f t="shared" si="0"/>
        <v>33</v>
      </c>
      <c r="AA6" s="21">
        <f t="shared" si="0"/>
        <v>33</v>
      </c>
      <c r="AB6" s="21">
        <f t="shared" si="0"/>
        <v>32</v>
      </c>
      <c r="AC6" s="21">
        <f t="shared" si="0"/>
        <v>33</v>
      </c>
      <c r="AD6" s="21">
        <f t="shared" si="0"/>
        <v>32</v>
      </c>
      <c r="AE6" s="21">
        <f t="shared" si="0"/>
        <v>32</v>
      </c>
      <c r="AF6" s="182">
        <f t="shared" si="0"/>
        <v>29</v>
      </c>
      <c r="AG6" s="182">
        <f t="shared" si="0"/>
        <v>28</v>
      </c>
      <c r="AH6" s="182">
        <f t="shared" si="0"/>
        <v>32</v>
      </c>
      <c r="AI6" s="21">
        <f t="shared" si="0"/>
        <v>31</v>
      </c>
      <c r="AJ6" s="21">
        <f t="shared" si="0"/>
        <v>31</v>
      </c>
      <c r="AK6" s="21">
        <f t="shared" si="0"/>
        <v>18</v>
      </c>
      <c r="AL6" s="21">
        <f t="shared" si="0"/>
        <v>30</v>
      </c>
      <c r="AM6" s="21">
        <f t="shared" si="0"/>
        <v>32</v>
      </c>
      <c r="AN6" s="21">
        <f t="shared" si="0"/>
        <v>29</v>
      </c>
      <c r="AO6" s="21">
        <f t="shared" si="0"/>
        <v>31</v>
      </c>
      <c r="AP6" s="21">
        <f t="shared" si="0"/>
        <v>20</v>
      </c>
      <c r="AQ6" s="21">
        <f t="shared" si="0"/>
        <v>33</v>
      </c>
      <c r="AR6" s="21">
        <f t="shared" si="0"/>
        <v>33</v>
      </c>
      <c r="AS6" s="21">
        <f t="shared" si="0"/>
        <v>32</v>
      </c>
      <c r="AT6" s="21">
        <f t="shared" si="0"/>
        <v>26.5</v>
      </c>
      <c r="AU6" s="21">
        <f t="shared" si="0"/>
        <v>31.5</v>
      </c>
      <c r="AV6" s="21">
        <f t="shared" si="0"/>
        <v>22</v>
      </c>
      <c r="AW6" s="21">
        <f t="shared" si="0"/>
        <v>29</v>
      </c>
      <c r="AX6" s="21">
        <f t="shared" si="0"/>
        <v>20</v>
      </c>
      <c r="AY6" s="21">
        <f t="shared" si="0"/>
        <v>20</v>
      </c>
      <c r="AZ6" s="21">
        <f t="shared" si="0"/>
        <v>20</v>
      </c>
      <c r="BA6" s="21">
        <f t="shared" si="0"/>
        <v>20</v>
      </c>
      <c r="BB6" s="21">
        <f t="shared" si="0"/>
        <v>23</v>
      </c>
      <c r="BC6" s="21">
        <f t="shared" si="0"/>
        <v>25</v>
      </c>
    </row>
    <row r="7" spans="1:55" ht="18" customHeight="1">
      <c r="A7" s="66" t="s">
        <v>339</v>
      </c>
      <c r="B7" s="51">
        <v>7</v>
      </c>
      <c r="C7" s="51">
        <v>7</v>
      </c>
      <c r="D7" s="51">
        <v>7</v>
      </c>
      <c r="E7" s="51">
        <v>7</v>
      </c>
      <c r="F7" s="51">
        <v>7</v>
      </c>
      <c r="G7" s="51">
        <v>7</v>
      </c>
      <c r="H7" s="51">
        <v>7</v>
      </c>
      <c r="I7" s="51">
        <v>7</v>
      </c>
      <c r="J7" s="51">
        <v>7</v>
      </c>
      <c r="K7" s="51">
        <v>4</v>
      </c>
      <c r="L7" s="51">
        <v>7</v>
      </c>
      <c r="M7" s="51">
        <v>7</v>
      </c>
      <c r="N7" s="51">
        <v>7</v>
      </c>
      <c r="O7" s="51">
        <v>7</v>
      </c>
      <c r="P7" s="51">
        <v>7</v>
      </c>
      <c r="Q7" s="51">
        <v>7</v>
      </c>
      <c r="R7" s="51">
        <v>7</v>
      </c>
      <c r="S7" s="18">
        <v>7</v>
      </c>
      <c r="T7" s="18">
        <v>7</v>
      </c>
      <c r="U7" s="18">
        <v>7</v>
      </c>
      <c r="V7" s="18">
        <v>7</v>
      </c>
      <c r="W7" s="18">
        <v>7</v>
      </c>
      <c r="X7" s="18">
        <v>7</v>
      </c>
      <c r="Y7" s="18">
        <v>7</v>
      </c>
      <c r="Z7" s="18">
        <v>7</v>
      </c>
      <c r="AA7" s="18">
        <v>7</v>
      </c>
      <c r="AB7" s="18">
        <v>7</v>
      </c>
      <c r="AC7" s="18">
        <v>7</v>
      </c>
      <c r="AD7" s="18">
        <v>7</v>
      </c>
      <c r="AE7" s="18">
        <v>7</v>
      </c>
      <c r="AF7" s="18">
        <v>4</v>
      </c>
      <c r="AG7" s="51">
        <v>7</v>
      </c>
      <c r="AH7" s="51">
        <v>7</v>
      </c>
      <c r="AI7" s="51">
        <v>7</v>
      </c>
      <c r="AJ7" s="51">
        <v>7</v>
      </c>
      <c r="AK7" s="51">
        <v>7</v>
      </c>
      <c r="AL7" s="51">
        <v>7</v>
      </c>
      <c r="AM7" s="20">
        <v>7</v>
      </c>
      <c r="AN7" s="20">
        <v>5</v>
      </c>
      <c r="AO7" s="20">
        <v>7</v>
      </c>
      <c r="AP7" s="20">
        <v>5</v>
      </c>
      <c r="AQ7" s="64">
        <v>7</v>
      </c>
      <c r="AR7" s="34">
        <v>7</v>
      </c>
      <c r="AS7" s="51">
        <v>7</v>
      </c>
      <c r="AT7" s="51">
        <v>6.5</v>
      </c>
      <c r="AU7" s="51">
        <v>6.5</v>
      </c>
      <c r="AV7" s="51">
        <v>5</v>
      </c>
      <c r="AW7" s="51">
        <v>7</v>
      </c>
      <c r="AX7" s="51">
        <v>4</v>
      </c>
      <c r="AY7" s="51">
        <v>7</v>
      </c>
      <c r="AZ7" s="51">
        <v>7</v>
      </c>
      <c r="BA7" s="51">
        <v>7</v>
      </c>
      <c r="BB7" s="51">
        <v>6</v>
      </c>
      <c r="BC7" s="51">
        <v>7</v>
      </c>
    </row>
    <row r="8" spans="1:55" ht="18" customHeight="1">
      <c r="A8" s="66" t="s">
        <v>340</v>
      </c>
      <c r="B8" s="51">
        <v>7</v>
      </c>
      <c r="C8" s="51">
        <v>7</v>
      </c>
      <c r="D8" s="51">
        <v>7</v>
      </c>
      <c r="E8" s="51">
        <v>7</v>
      </c>
      <c r="F8" s="51">
        <v>7</v>
      </c>
      <c r="G8" s="51">
        <v>7</v>
      </c>
      <c r="H8" s="51">
        <v>7</v>
      </c>
      <c r="I8" s="51">
        <v>7</v>
      </c>
      <c r="J8" s="51">
        <v>7</v>
      </c>
      <c r="K8" s="51">
        <v>4</v>
      </c>
      <c r="L8" s="51">
        <v>7</v>
      </c>
      <c r="M8" s="51">
        <v>7</v>
      </c>
      <c r="N8" s="51">
        <v>7</v>
      </c>
      <c r="O8" s="51">
        <v>7</v>
      </c>
      <c r="P8" s="51">
        <v>7</v>
      </c>
      <c r="Q8" s="51">
        <v>7</v>
      </c>
      <c r="R8" s="51">
        <v>7</v>
      </c>
      <c r="S8" s="18">
        <v>7</v>
      </c>
      <c r="T8" s="18">
        <v>7</v>
      </c>
      <c r="U8" s="18">
        <v>7</v>
      </c>
      <c r="V8" s="18">
        <v>7</v>
      </c>
      <c r="W8" s="18">
        <v>7</v>
      </c>
      <c r="X8" s="18">
        <v>7</v>
      </c>
      <c r="Y8" s="18">
        <v>7</v>
      </c>
      <c r="Z8" s="18">
        <v>7</v>
      </c>
      <c r="AA8" s="18">
        <v>7</v>
      </c>
      <c r="AB8" s="18">
        <v>7</v>
      </c>
      <c r="AC8" s="18">
        <v>7</v>
      </c>
      <c r="AD8" s="18">
        <v>6</v>
      </c>
      <c r="AE8" s="18">
        <v>6</v>
      </c>
      <c r="AF8" s="18">
        <v>7</v>
      </c>
      <c r="AG8" s="51">
        <v>7</v>
      </c>
      <c r="AH8" s="51">
        <v>7</v>
      </c>
      <c r="AI8" s="51">
        <v>7</v>
      </c>
      <c r="AJ8" s="51">
        <v>7</v>
      </c>
      <c r="AK8" s="51">
        <v>7</v>
      </c>
      <c r="AL8" s="51">
        <v>7</v>
      </c>
      <c r="AM8" s="20">
        <v>7</v>
      </c>
      <c r="AN8" s="20">
        <v>7</v>
      </c>
      <c r="AO8" s="20">
        <v>7</v>
      </c>
      <c r="AP8" s="20">
        <v>6</v>
      </c>
      <c r="AQ8" s="68">
        <v>7</v>
      </c>
      <c r="AR8" s="33">
        <v>7</v>
      </c>
      <c r="AS8" s="51">
        <v>7</v>
      </c>
      <c r="AT8" s="51">
        <v>7</v>
      </c>
      <c r="AU8" s="51">
        <v>7</v>
      </c>
      <c r="AV8" s="51">
        <v>5</v>
      </c>
      <c r="AW8" s="51">
        <v>7</v>
      </c>
      <c r="AX8" s="51">
        <v>4</v>
      </c>
      <c r="AY8" s="51">
        <v>7</v>
      </c>
      <c r="AZ8" s="51">
        <v>7</v>
      </c>
      <c r="BA8" s="51">
        <v>7</v>
      </c>
      <c r="BB8" s="51">
        <v>6</v>
      </c>
      <c r="BC8" s="51">
        <v>7</v>
      </c>
    </row>
    <row r="9" spans="1:55" ht="18" customHeight="1">
      <c r="A9" s="66" t="s">
        <v>34</v>
      </c>
      <c r="B9" s="51">
        <v>7</v>
      </c>
      <c r="C9" s="51">
        <v>0</v>
      </c>
      <c r="D9" s="51">
        <v>0</v>
      </c>
      <c r="E9" s="51">
        <v>7</v>
      </c>
      <c r="F9" s="51">
        <v>7</v>
      </c>
      <c r="G9" s="51">
        <v>7</v>
      </c>
      <c r="H9" s="51">
        <v>7</v>
      </c>
      <c r="I9" s="51">
        <v>1</v>
      </c>
      <c r="J9" s="51">
        <v>0</v>
      </c>
      <c r="K9" s="51">
        <v>6</v>
      </c>
      <c r="L9" s="51">
        <v>7</v>
      </c>
      <c r="M9" s="51">
        <v>7</v>
      </c>
      <c r="N9" s="51">
        <v>7</v>
      </c>
      <c r="O9" s="51">
        <v>7</v>
      </c>
      <c r="P9" s="51">
        <v>7</v>
      </c>
      <c r="Q9" s="51">
        <v>7</v>
      </c>
      <c r="R9" s="51">
        <v>7</v>
      </c>
      <c r="S9" s="18">
        <v>7</v>
      </c>
      <c r="T9" s="18">
        <v>7</v>
      </c>
      <c r="U9" s="18">
        <v>7</v>
      </c>
      <c r="V9" s="18">
        <v>7</v>
      </c>
      <c r="W9" s="18">
        <v>7</v>
      </c>
      <c r="X9" s="18">
        <v>7</v>
      </c>
      <c r="Y9" s="18">
        <v>7</v>
      </c>
      <c r="Z9" s="18">
        <v>7</v>
      </c>
      <c r="AA9" s="18">
        <v>7</v>
      </c>
      <c r="AB9" s="18">
        <v>7</v>
      </c>
      <c r="AC9" s="18">
        <v>7</v>
      </c>
      <c r="AD9" s="18">
        <v>7</v>
      </c>
      <c r="AE9" s="18">
        <v>7</v>
      </c>
      <c r="AF9" s="51">
        <v>7</v>
      </c>
      <c r="AG9" s="51">
        <v>6</v>
      </c>
      <c r="AH9" s="51">
        <v>6</v>
      </c>
      <c r="AI9" s="51">
        <v>7</v>
      </c>
      <c r="AJ9" s="51">
        <v>7</v>
      </c>
      <c r="AK9" s="51">
        <v>0</v>
      </c>
      <c r="AL9" s="51">
        <v>7</v>
      </c>
      <c r="AM9" s="20">
        <v>7</v>
      </c>
      <c r="AN9" s="20">
        <v>7</v>
      </c>
      <c r="AO9" s="20">
        <v>7</v>
      </c>
      <c r="AP9" s="20">
        <v>0</v>
      </c>
      <c r="AQ9" s="12">
        <v>7</v>
      </c>
      <c r="AR9" s="12">
        <v>7</v>
      </c>
      <c r="AS9" s="51">
        <v>7</v>
      </c>
      <c r="AT9" s="51">
        <v>7</v>
      </c>
      <c r="AU9" s="51">
        <v>7</v>
      </c>
      <c r="AV9" s="51">
        <v>0</v>
      </c>
      <c r="AW9" s="51">
        <v>6</v>
      </c>
      <c r="AX9" s="51">
        <v>6</v>
      </c>
      <c r="AY9" s="51">
        <v>0</v>
      </c>
      <c r="AZ9" s="51">
        <v>0</v>
      </c>
      <c r="BA9" s="51">
        <v>0</v>
      </c>
      <c r="BB9" s="51">
        <v>3</v>
      </c>
      <c r="BC9" s="51">
        <v>6</v>
      </c>
    </row>
    <row r="10" spans="1:55" ht="18" customHeight="1">
      <c r="A10" s="66" t="s">
        <v>35</v>
      </c>
      <c r="B10" s="51">
        <v>6</v>
      </c>
      <c r="C10" s="51">
        <v>5</v>
      </c>
      <c r="D10" s="51">
        <v>6</v>
      </c>
      <c r="E10" s="51">
        <v>6</v>
      </c>
      <c r="F10" s="51">
        <v>6</v>
      </c>
      <c r="G10" s="51">
        <v>6</v>
      </c>
      <c r="H10" s="51">
        <v>6</v>
      </c>
      <c r="I10" s="51">
        <v>5</v>
      </c>
      <c r="J10" s="51">
        <v>6</v>
      </c>
      <c r="K10" s="51">
        <v>0</v>
      </c>
      <c r="L10" s="51">
        <v>0</v>
      </c>
      <c r="M10" s="51">
        <v>6</v>
      </c>
      <c r="N10" s="51">
        <v>0</v>
      </c>
      <c r="O10" s="51">
        <v>0</v>
      </c>
      <c r="P10" s="51">
        <v>0</v>
      </c>
      <c r="Q10" s="51">
        <v>0</v>
      </c>
      <c r="R10" s="51">
        <v>5</v>
      </c>
      <c r="S10" s="18">
        <v>5</v>
      </c>
      <c r="T10" s="18">
        <v>5</v>
      </c>
      <c r="U10" s="18">
        <v>6</v>
      </c>
      <c r="V10" s="18">
        <v>5</v>
      </c>
      <c r="W10" s="18">
        <v>6</v>
      </c>
      <c r="X10" s="18">
        <v>5</v>
      </c>
      <c r="Y10" s="18">
        <v>6</v>
      </c>
      <c r="Z10" s="18">
        <v>6</v>
      </c>
      <c r="AA10" s="18">
        <v>6</v>
      </c>
      <c r="AB10" s="18">
        <v>5</v>
      </c>
      <c r="AC10" s="18">
        <v>6</v>
      </c>
      <c r="AD10" s="18">
        <v>6</v>
      </c>
      <c r="AE10" s="18">
        <v>6</v>
      </c>
      <c r="AF10" s="18">
        <v>5</v>
      </c>
      <c r="AG10" s="51">
        <v>4</v>
      </c>
      <c r="AH10" s="51">
        <v>6</v>
      </c>
      <c r="AI10" s="51">
        <v>4</v>
      </c>
      <c r="AJ10" s="51">
        <v>4</v>
      </c>
      <c r="AK10" s="51">
        <v>0</v>
      </c>
      <c r="AL10" s="51">
        <v>3</v>
      </c>
      <c r="AM10" s="20">
        <v>5</v>
      </c>
      <c r="AN10" s="20">
        <v>4</v>
      </c>
      <c r="AO10" s="20">
        <v>4</v>
      </c>
      <c r="AP10" s="20">
        <v>3</v>
      </c>
      <c r="AQ10" s="12">
        <v>6</v>
      </c>
      <c r="AR10" s="12">
        <v>6</v>
      </c>
      <c r="AS10" s="51">
        <v>5</v>
      </c>
      <c r="AT10" s="51">
        <v>0</v>
      </c>
      <c r="AU10" s="51">
        <v>5</v>
      </c>
      <c r="AV10" s="51">
        <v>6</v>
      </c>
      <c r="AW10" s="51">
        <v>3</v>
      </c>
      <c r="AX10" s="51">
        <v>0</v>
      </c>
      <c r="AY10" s="51">
        <v>6</v>
      </c>
      <c r="AZ10" s="51">
        <v>6</v>
      </c>
      <c r="BA10" s="51">
        <v>6</v>
      </c>
      <c r="BB10" s="51">
        <v>3</v>
      </c>
      <c r="BC10" s="51">
        <v>5</v>
      </c>
    </row>
    <row r="11" spans="1:55" ht="18" customHeight="1">
      <c r="A11" s="66" t="s">
        <v>36</v>
      </c>
      <c r="B11" s="51">
        <v>6</v>
      </c>
      <c r="C11" s="51">
        <v>4</v>
      </c>
      <c r="D11" s="51">
        <v>3</v>
      </c>
      <c r="E11" s="51">
        <v>6</v>
      </c>
      <c r="F11" s="51">
        <v>6</v>
      </c>
      <c r="G11" s="51">
        <v>6</v>
      </c>
      <c r="H11" s="51">
        <v>6</v>
      </c>
      <c r="I11" s="51">
        <v>0</v>
      </c>
      <c r="J11" s="51">
        <v>0</v>
      </c>
      <c r="K11" s="51">
        <v>6</v>
      </c>
      <c r="L11" s="51">
        <v>6</v>
      </c>
      <c r="M11" s="51">
        <v>6</v>
      </c>
      <c r="N11" s="51">
        <v>4</v>
      </c>
      <c r="O11" s="51">
        <v>4</v>
      </c>
      <c r="P11" s="51">
        <v>4</v>
      </c>
      <c r="Q11" s="51">
        <v>4</v>
      </c>
      <c r="R11" s="51">
        <v>6</v>
      </c>
      <c r="S11" s="18">
        <v>6</v>
      </c>
      <c r="T11" s="18">
        <v>6</v>
      </c>
      <c r="U11" s="18">
        <v>6</v>
      </c>
      <c r="V11" s="18">
        <v>6</v>
      </c>
      <c r="W11" s="18">
        <v>6</v>
      </c>
      <c r="X11" s="18">
        <v>6</v>
      </c>
      <c r="Y11" s="18">
        <v>6</v>
      </c>
      <c r="Z11" s="18">
        <v>6</v>
      </c>
      <c r="AA11" s="18">
        <v>6</v>
      </c>
      <c r="AB11" s="18">
        <v>6</v>
      </c>
      <c r="AC11" s="18">
        <v>6</v>
      </c>
      <c r="AD11" s="18">
        <v>6</v>
      </c>
      <c r="AE11" s="18">
        <v>6</v>
      </c>
      <c r="AF11" s="18">
        <v>6</v>
      </c>
      <c r="AG11" s="51">
        <v>4</v>
      </c>
      <c r="AH11" s="51">
        <v>6</v>
      </c>
      <c r="AI11" s="51">
        <v>6</v>
      </c>
      <c r="AJ11" s="51">
        <v>6</v>
      </c>
      <c r="AK11" s="51">
        <v>4</v>
      </c>
      <c r="AL11" s="51">
        <v>6</v>
      </c>
      <c r="AM11" s="20">
        <v>6</v>
      </c>
      <c r="AN11" s="20">
        <v>6</v>
      </c>
      <c r="AO11" s="20">
        <v>6</v>
      </c>
      <c r="AP11" s="20">
        <v>6</v>
      </c>
      <c r="AQ11" s="38">
        <v>6</v>
      </c>
      <c r="AR11" s="34">
        <v>6</v>
      </c>
      <c r="AS11" s="51">
        <v>6</v>
      </c>
      <c r="AT11" s="51">
        <v>6</v>
      </c>
      <c r="AU11" s="51">
        <v>6</v>
      </c>
      <c r="AV11" s="51">
        <v>6</v>
      </c>
      <c r="AW11" s="51">
        <v>6</v>
      </c>
      <c r="AX11" s="51">
        <v>6</v>
      </c>
      <c r="AY11" s="51">
        <v>0</v>
      </c>
      <c r="AZ11" s="51">
        <v>0</v>
      </c>
      <c r="BA11" s="51">
        <v>0</v>
      </c>
      <c r="BB11" s="51">
        <v>5</v>
      </c>
      <c r="BC11" s="51">
        <v>0</v>
      </c>
    </row>
    <row r="12" spans="1:55" ht="18" customHeight="1">
      <c r="A12" s="58" t="s">
        <v>37</v>
      </c>
      <c r="B12" s="181">
        <f>SUM(B13:B21)</f>
        <v>24</v>
      </c>
      <c r="C12" s="180">
        <f t="shared" ref="C12:BC12" si="1">SUM(C13:C21)</f>
        <v>18</v>
      </c>
      <c r="D12" s="180">
        <f t="shared" si="1"/>
        <v>21</v>
      </c>
      <c r="E12" s="180">
        <f t="shared" si="1"/>
        <v>24</v>
      </c>
      <c r="F12" s="180">
        <f t="shared" si="1"/>
        <v>24</v>
      </c>
      <c r="G12" s="180">
        <f t="shared" si="1"/>
        <v>23</v>
      </c>
      <c r="H12" s="180">
        <f t="shared" si="1"/>
        <v>21</v>
      </c>
      <c r="I12" s="180">
        <f t="shared" si="1"/>
        <v>20</v>
      </c>
      <c r="J12" s="180">
        <f t="shared" si="1"/>
        <v>17</v>
      </c>
      <c r="K12" s="180">
        <f t="shared" si="1"/>
        <v>19</v>
      </c>
      <c r="L12" s="180">
        <f t="shared" si="1"/>
        <v>21</v>
      </c>
      <c r="M12" s="180">
        <f>SUM(M13:M21)</f>
        <v>24</v>
      </c>
      <c r="N12" s="180">
        <f t="shared" si="1"/>
        <v>21</v>
      </c>
      <c r="O12" s="180">
        <f t="shared" si="1"/>
        <v>21</v>
      </c>
      <c r="P12" s="180">
        <f t="shared" si="1"/>
        <v>21</v>
      </c>
      <c r="Q12" s="180">
        <f t="shared" si="1"/>
        <v>21</v>
      </c>
      <c r="R12" s="180">
        <f t="shared" si="1"/>
        <v>18</v>
      </c>
      <c r="S12" s="180">
        <f t="shared" si="1"/>
        <v>19</v>
      </c>
      <c r="T12" s="180">
        <f t="shared" si="1"/>
        <v>24</v>
      </c>
      <c r="U12" s="180">
        <f t="shared" si="1"/>
        <v>24</v>
      </c>
      <c r="V12" s="180">
        <f t="shared" si="1"/>
        <v>24</v>
      </c>
      <c r="W12" s="180">
        <f t="shared" si="1"/>
        <v>24</v>
      </c>
      <c r="X12" s="180">
        <f t="shared" si="1"/>
        <v>24</v>
      </c>
      <c r="Y12" s="180">
        <f t="shared" si="1"/>
        <v>24</v>
      </c>
      <c r="Z12" s="180">
        <f t="shared" si="1"/>
        <v>21</v>
      </c>
      <c r="AA12" s="180">
        <f t="shared" si="1"/>
        <v>24</v>
      </c>
      <c r="AB12" s="180">
        <f t="shared" si="1"/>
        <v>17</v>
      </c>
      <c r="AC12" s="180">
        <f t="shared" si="1"/>
        <v>19</v>
      </c>
      <c r="AD12" s="180">
        <f t="shared" si="1"/>
        <v>19</v>
      </c>
      <c r="AE12" s="180">
        <f t="shared" si="1"/>
        <v>20</v>
      </c>
      <c r="AF12" s="180">
        <f t="shared" si="1"/>
        <v>24</v>
      </c>
      <c r="AG12" s="180">
        <f t="shared" si="1"/>
        <v>15</v>
      </c>
      <c r="AH12" s="180">
        <f t="shared" si="1"/>
        <v>17</v>
      </c>
      <c r="AI12" s="180">
        <f t="shared" si="1"/>
        <v>19</v>
      </c>
      <c r="AJ12" s="180">
        <f t="shared" si="1"/>
        <v>19</v>
      </c>
      <c r="AK12" s="180">
        <f t="shared" si="1"/>
        <v>14</v>
      </c>
      <c r="AL12" s="180">
        <f t="shared" si="1"/>
        <v>19</v>
      </c>
      <c r="AM12" s="180">
        <f t="shared" si="1"/>
        <v>20</v>
      </c>
      <c r="AN12" s="180">
        <f t="shared" si="1"/>
        <v>20</v>
      </c>
      <c r="AO12" s="180">
        <f t="shared" si="1"/>
        <v>20</v>
      </c>
      <c r="AP12" s="180">
        <f t="shared" si="1"/>
        <v>15</v>
      </c>
      <c r="AQ12" s="180">
        <f t="shared" si="1"/>
        <v>21</v>
      </c>
      <c r="AR12" s="180">
        <f t="shared" si="1"/>
        <v>24</v>
      </c>
      <c r="AS12" s="180">
        <f t="shared" si="1"/>
        <v>23</v>
      </c>
      <c r="AT12" s="180">
        <f t="shared" si="1"/>
        <v>7</v>
      </c>
      <c r="AU12" s="180">
        <f t="shared" si="1"/>
        <v>21</v>
      </c>
      <c r="AV12" s="180">
        <f t="shared" si="1"/>
        <v>19</v>
      </c>
      <c r="AW12" s="180">
        <f t="shared" si="1"/>
        <v>16</v>
      </c>
      <c r="AX12" s="180">
        <f t="shared" si="1"/>
        <v>11</v>
      </c>
      <c r="AY12" s="180">
        <f t="shared" si="1"/>
        <v>13</v>
      </c>
      <c r="AZ12" s="180">
        <f t="shared" si="1"/>
        <v>12</v>
      </c>
      <c r="BA12" s="180">
        <f t="shared" si="1"/>
        <v>11</v>
      </c>
      <c r="BB12" s="180">
        <f t="shared" si="1"/>
        <v>12</v>
      </c>
      <c r="BC12" s="180">
        <f t="shared" si="1"/>
        <v>13</v>
      </c>
    </row>
    <row r="13" spans="1:55" ht="18" customHeight="1">
      <c r="A13" s="10" t="s">
        <v>38</v>
      </c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5">
        <v>4</v>
      </c>
      <c r="R13" s="5">
        <v>4</v>
      </c>
      <c r="S13" s="15">
        <v>0</v>
      </c>
      <c r="T13" s="15">
        <v>4</v>
      </c>
      <c r="U13" s="15">
        <v>4</v>
      </c>
      <c r="V13" s="15">
        <v>4</v>
      </c>
      <c r="W13" s="15">
        <v>4</v>
      </c>
      <c r="X13" s="15">
        <v>4</v>
      </c>
      <c r="Y13" s="15">
        <v>4</v>
      </c>
      <c r="Z13" s="15">
        <v>2</v>
      </c>
      <c r="AA13" s="15">
        <v>4</v>
      </c>
      <c r="AB13" s="15">
        <v>0</v>
      </c>
      <c r="AC13" s="15">
        <v>4</v>
      </c>
      <c r="AD13" s="15">
        <v>4</v>
      </c>
      <c r="AE13" s="15">
        <v>4</v>
      </c>
      <c r="AF13" s="5">
        <v>4</v>
      </c>
      <c r="AG13" s="5">
        <v>0</v>
      </c>
      <c r="AH13" s="5">
        <v>4</v>
      </c>
      <c r="AI13" s="5">
        <v>4</v>
      </c>
      <c r="AJ13" s="5">
        <v>4</v>
      </c>
      <c r="AK13" s="5">
        <v>4</v>
      </c>
      <c r="AL13" s="5">
        <v>4</v>
      </c>
      <c r="AM13" s="5">
        <v>4</v>
      </c>
      <c r="AN13" s="5">
        <v>4</v>
      </c>
      <c r="AO13" s="5">
        <v>4</v>
      </c>
      <c r="AP13" s="5">
        <v>4</v>
      </c>
      <c r="AQ13" s="31">
        <v>4</v>
      </c>
      <c r="AR13" s="63">
        <v>4</v>
      </c>
      <c r="AS13" s="15">
        <v>4</v>
      </c>
      <c r="AT13" s="5">
        <v>0</v>
      </c>
      <c r="AU13" s="5">
        <v>4</v>
      </c>
      <c r="AV13" s="5">
        <v>4</v>
      </c>
      <c r="AW13" s="5">
        <v>4</v>
      </c>
      <c r="AX13" s="5">
        <v>0</v>
      </c>
      <c r="AY13" s="5">
        <v>4</v>
      </c>
      <c r="AZ13" s="5">
        <v>4</v>
      </c>
      <c r="BA13" s="5">
        <v>4</v>
      </c>
      <c r="BB13" s="5">
        <v>4</v>
      </c>
      <c r="BC13" s="5">
        <v>0</v>
      </c>
    </row>
    <row r="14" spans="1:55" ht="18" customHeight="1">
      <c r="A14" s="46" t="s">
        <v>75</v>
      </c>
      <c r="B14" s="1">
        <v>3</v>
      </c>
      <c r="C14" s="17">
        <v>3</v>
      </c>
      <c r="D14" s="17">
        <v>1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2</v>
      </c>
      <c r="K14" s="17">
        <v>3</v>
      </c>
      <c r="L14" s="17">
        <v>3</v>
      </c>
      <c r="M14" s="17">
        <v>3</v>
      </c>
      <c r="N14" s="17">
        <v>3</v>
      </c>
      <c r="O14" s="17">
        <v>3</v>
      </c>
      <c r="P14" s="17">
        <v>3</v>
      </c>
      <c r="Q14" s="17">
        <v>3</v>
      </c>
      <c r="R14" s="17">
        <v>3</v>
      </c>
      <c r="S14" s="17">
        <v>3</v>
      </c>
      <c r="T14" s="17">
        <v>3</v>
      </c>
      <c r="U14" s="17">
        <v>3</v>
      </c>
      <c r="V14" s="17">
        <v>3</v>
      </c>
      <c r="W14" s="17">
        <v>3</v>
      </c>
      <c r="X14" s="17">
        <v>3</v>
      </c>
      <c r="Y14" s="17">
        <v>3</v>
      </c>
      <c r="Z14" s="17">
        <v>3</v>
      </c>
      <c r="AA14" s="17">
        <v>3</v>
      </c>
      <c r="AB14" s="17">
        <v>3</v>
      </c>
      <c r="AC14" s="17">
        <v>3</v>
      </c>
      <c r="AD14" s="17">
        <v>3</v>
      </c>
      <c r="AE14" s="17">
        <v>3</v>
      </c>
      <c r="AF14" s="17">
        <v>3</v>
      </c>
      <c r="AG14" s="17">
        <v>3</v>
      </c>
      <c r="AH14" s="17">
        <v>3</v>
      </c>
      <c r="AI14" s="17">
        <v>3</v>
      </c>
      <c r="AJ14" s="17">
        <v>3</v>
      </c>
      <c r="AK14" s="17">
        <v>1</v>
      </c>
      <c r="AL14" s="17">
        <v>3</v>
      </c>
      <c r="AM14" s="9">
        <v>3</v>
      </c>
      <c r="AN14" s="9">
        <v>3</v>
      </c>
      <c r="AO14" s="9">
        <v>3</v>
      </c>
      <c r="AP14" s="9">
        <v>3</v>
      </c>
      <c r="AQ14" s="31">
        <v>3</v>
      </c>
      <c r="AR14" s="63">
        <v>3</v>
      </c>
      <c r="AS14" s="17">
        <v>3</v>
      </c>
      <c r="AT14" s="17">
        <v>0</v>
      </c>
      <c r="AU14" s="17">
        <v>2</v>
      </c>
      <c r="AV14" s="17">
        <v>3</v>
      </c>
      <c r="AW14" s="17">
        <v>1</v>
      </c>
      <c r="AX14" s="17">
        <v>0</v>
      </c>
      <c r="AY14" s="17">
        <v>2</v>
      </c>
      <c r="AZ14" s="17">
        <v>1</v>
      </c>
      <c r="BA14" s="17">
        <v>0</v>
      </c>
      <c r="BB14" s="17">
        <v>0</v>
      </c>
      <c r="BC14" s="17">
        <v>3</v>
      </c>
    </row>
    <row r="15" spans="1:55" ht="18" customHeight="1">
      <c r="A15" s="46" t="s">
        <v>76</v>
      </c>
      <c r="B15" s="1">
        <v>2</v>
      </c>
      <c r="C15" s="17">
        <v>2</v>
      </c>
      <c r="D15" s="17">
        <v>1</v>
      </c>
      <c r="E15" s="17">
        <v>2</v>
      </c>
      <c r="F15" s="17">
        <v>2</v>
      </c>
      <c r="G15" s="17">
        <v>2</v>
      </c>
      <c r="H15" s="17">
        <v>2</v>
      </c>
      <c r="I15" s="17">
        <v>1</v>
      </c>
      <c r="J15" s="17">
        <v>1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  <c r="R15" s="17">
        <v>2</v>
      </c>
      <c r="S15" s="17">
        <v>2</v>
      </c>
      <c r="T15" s="17">
        <v>2</v>
      </c>
      <c r="U15" s="17">
        <v>2</v>
      </c>
      <c r="V15" s="17">
        <v>2</v>
      </c>
      <c r="W15" s="17">
        <v>2</v>
      </c>
      <c r="X15" s="17">
        <v>2</v>
      </c>
      <c r="Y15" s="17">
        <v>2</v>
      </c>
      <c r="Z15" s="17">
        <v>2</v>
      </c>
      <c r="AA15" s="17">
        <v>2</v>
      </c>
      <c r="AB15" s="17">
        <v>2</v>
      </c>
      <c r="AC15" s="17">
        <v>2</v>
      </c>
      <c r="AD15" s="17">
        <v>2</v>
      </c>
      <c r="AE15" s="17">
        <v>2</v>
      </c>
      <c r="AF15" s="17">
        <v>2</v>
      </c>
      <c r="AG15" s="17">
        <v>2</v>
      </c>
      <c r="AH15" s="17">
        <v>2</v>
      </c>
      <c r="AI15" s="17">
        <v>2</v>
      </c>
      <c r="AJ15" s="17">
        <v>2</v>
      </c>
      <c r="AK15" s="17">
        <v>0</v>
      </c>
      <c r="AL15" s="17">
        <v>2</v>
      </c>
      <c r="AM15" s="9">
        <v>2</v>
      </c>
      <c r="AN15" s="9">
        <v>2</v>
      </c>
      <c r="AO15" s="9">
        <v>2</v>
      </c>
      <c r="AP15" s="9">
        <v>2</v>
      </c>
      <c r="AQ15" s="31">
        <v>2</v>
      </c>
      <c r="AR15" s="63">
        <v>2</v>
      </c>
      <c r="AS15" s="17">
        <v>2</v>
      </c>
      <c r="AT15" s="17">
        <v>0</v>
      </c>
      <c r="AU15" s="17">
        <v>2</v>
      </c>
      <c r="AV15" s="17">
        <v>2</v>
      </c>
      <c r="AW15" s="17">
        <v>0</v>
      </c>
      <c r="AX15" s="17">
        <v>2</v>
      </c>
      <c r="AY15" s="17">
        <v>0</v>
      </c>
      <c r="AZ15" s="17">
        <v>0</v>
      </c>
      <c r="BA15" s="17">
        <v>0</v>
      </c>
      <c r="BB15" s="17">
        <v>0</v>
      </c>
      <c r="BC15" s="17">
        <v>2</v>
      </c>
    </row>
    <row r="16" spans="1:55" ht="18" customHeight="1">
      <c r="A16" s="10" t="s">
        <v>39</v>
      </c>
      <c r="B16" s="5">
        <v>3</v>
      </c>
      <c r="C16" s="5">
        <v>0</v>
      </c>
      <c r="D16" s="5">
        <v>3</v>
      </c>
      <c r="E16" s="5">
        <v>3</v>
      </c>
      <c r="F16" s="5">
        <v>3</v>
      </c>
      <c r="G16" s="5">
        <v>3</v>
      </c>
      <c r="H16" s="5">
        <v>0</v>
      </c>
      <c r="I16" s="5">
        <v>0</v>
      </c>
      <c r="J16" s="5">
        <v>2</v>
      </c>
      <c r="K16" s="5">
        <v>0</v>
      </c>
      <c r="L16" s="5">
        <v>0</v>
      </c>
      <c r="M16" s="5">
        <v>3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15">
        <v>2</v>
      </c>
      <c r="T16" s="15">
        <v>3</v>
      </c>
      <c r="U16" s="15">
        <v>3</v>
      </c>
      <c r="V16" s="15">
        <v>3</v>
      </c>
      <c r="W16" s="15">
        <v>3</v>
      </c>
      <c r="X16" s="15">
        <v>3</v>
      </c>
      <c r="Y16" s="15">
        <v>3</v>
      </c>
      <c r="Z16" s="15">
        <v>2</v>
      </c>
      <c r="AA16" s="15">
        <v>3</v>
      </c>
      <c r="AB16" s="15">
        <v>0</v>
      </c>
      <c r="AC16" s="15">
        <v>0</v>
      </c>
      <c r="AD16" s="15">
        <v>0</v>
      </c>
      <c r="AE16" s="15">
        <v>0</v>
      </c>
      <c r="AF16" s="15">
        <v>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31">
        <v>3</v>
      </c>
      <c r="AR16" s="63">
        <v>3</v>
      </c>
      <c r="AS16" s="15">
        <v>3</v>
      </c>
      <c r="AT16" s="5">
        <v>0</v>
      </c>
      <c r="AU16" s="5">
        <v>2</v>
      </c>
      <c r="AV16" s="5">
        <v>0</v>
      </c>
      <c r="AW16" s="5">
        <v>0</v>
      </c>
      <c r="AX16" s="5">
        <v>0</v>
      </c>
      <c r="AY16" s="5">
        <v>2</v>
      </c>
      <c r="AZ16" s="5">
        <v>2</v>
      </c>
      <c r="BA16" s="5">
        <v>2</v>
      </c>
      <c r="BB16" s="5">
        <v>0</v>
      </c>
      <c r="BC16" s="5">
        <v>0</v>
      </c>
    </row>
    <row r="17" spans="1:55" ht="18" customHeight="1">
      <c r="A17" s="10" t="s">
        <v>40</v>
      </c>
      <c r="B17" s="5">
        <v>3</v>
      </c>
      <c r="C17" s="5">
        <v>0</v>
      </c>
      <c r="D17" s="5">
        <v>3</v>
      </c>
      <c r="E17" s="5">
        <v>3</v>
      </c>
      <c r="F17" s="5">
        <v>3</v>
      </c>
      <c r="G17" s="190">
        <v>2</v>
      </c>
      <c r="H17" s="5">
        <v>3</v>
      </c>
      <c r="I17" s="5">
        <v>3</v>
      </c>
      <c r="J17" s="5">
        <v>2</v>
      </c>
      <c r="K17" s="5">
        <v>3</v>
      </c>
      <c r="L17" s="5">
        <v>3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15">
        <v>3</v>
      </c>
      <c r="T17" s="15">
        <v>3</v>
      </c>
      <c r="U17" s="15">
        <v>3</v>
      </c>
      <c r="V17" s="15">
        <v>3</v>
      </c>
      <c r="W17" s="15">
        <v>3</v>
      </c>
      <c r="X17" s="15">
        <v>3</v>
      </c>
      <c r="Y17" s="15">
        <v>3</v>
      </c>
      <c r="Z17" s="15">
        <v>3</v>
      </c>
      <c r="AA17" s="15">
        <v>3</v>
      </c>
      <c r="AB17" s="15">
        <v>3</v>
      </c>
      <c r="AC17" s="15">
        <v>2</v>
      </c>
      <c r="AD17" s="15">
        <v>2</v>
      </c>
      <c r="AE17" s="15">
        <v>2</v>
      </c>
      <c r="AF17" s="15">
        <v>3</v>
      </c>
      <c r="AG17" s="5">
        <v>3</v>
      </c>
      <c r="AH17" s="5">
        <v>3</v>
      </c>
      <c r="AI17" s="5">
        <v>2</v>
      </c>
      <c r="AJ17" s="5">
        <v>2</v>
      </c>
      <c r="AK17" s="5">
        <v>1</v>
      </c>
      <c r="AL17" s="5">
        <v>1</v>
      </c>
      <c r="AM17" s="5">
        <v>2</v>
      </c>
      <c r="AN17" s="5">
        <v>2</v>
      </c>
      <c r="AO17" s="5">
        <v>2</v>
      </c>
      <c r="AP17" s="5">
        <v>2</v>
      </c>
      <c r="AQ17" s="27">
        <v>1</v>
      </c>
      <c r="AR17" s="63">
        <v>3</v>
      </c>
      <c r="AS17" s="15">
        <v>3</v>
      </c>
      <c r="AT17" s="5">
        <v>3</v>
      </c>
      <c r="AU17" s="5">
        <v>3</v>
      </c>
      <c r="AV17" s="5">
        <v>3</v>
      </c>
      <c r="AW17" s="5">
        <v>3</v>
      </c>
      <c r="AX17" s="5">
        <v>3</v>
      </c>
      <c r="AY17" s="5">
        <v>0</v>
      </c>
      <c r="AZ17" s="5">
        <v>0</v>
      </c>
      <c r="BA17" s="5">
        <v>0</v>
      </c>
      <c r="BB17" s="5">
        <v>2</v>
      </c>
      <c r="BC17" s="5">
        <v>3</v>
      </c>
    </row>
    <row r="18" spans="1:55" ht="18" customHeight="1">
      <c r="A18" s="10" t="s">
        <v>41</v>
      </c>
      <c r="B18" s="5">
        <v>2</v>
      </c>
      <c r="C18" s="5">
        <v>2</v>
      </c>
      <c r="D18" s="5">
        <v>2</v>
      </c>
      <c r="E18" s="5">
        <v>2</v>
      </c>
      <c r="F18" s="5">
        <v>2</v>
      </c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15">
        <v>2</v>
      </c>
      <c r="T18" s="15">
        <v>2</v>
      </c>
      <c r="U18" s="15">
        <v>2</v>
      </c>
      <c r="V18" s="15">
        <v>2</v>
      </c>
      <c r="W18" s="15">
        <v>2</v>
      </c>
      <c r="X18" s="15">
        <v>2</v>
      </c>
      <c r="Y18" s="15">
        <v>2</v>
      </c>
      <c r="Z18" s="15">
        <v>2</v>
      </c>
      <c r="AA18" s="15">
        <v>2</v>
      </c>
      <c r="AB18" s="15">
        <v>2</v>
      </c>
      <c r="AC18" s="15">
        <v>2</v>
      </c>
      <c r="AD18" s="15">
        <v>2</v>
      </c>
      <c r="AE18" s="15">
        <v>2</v>
      </c>
      <c r="AF18" s="15">
        <v>2</v>
      </c>
      <c r="AG18" s="5">
        <v>2</v>
      </c>
      <c r="AH18" s="5">
        <v>2</v>
      </c>
      <c r="AI18" s="5">
        <v>2</v>
      </c>
      <c r="AJ18" s="5">
        <v>2</v>
      </c>
      <c r="AK18" s="5">
        <v>2</v>
      </c>
      <c r="AL18" s="5">
        <v>2</v>
      </c>
      <c r="AM18" s="5">
        <v>2</v>
      </c>
      <c r="AN18" s="5">
        <v>2</v>
      </c>
      <c r="AO18" s="5">
        <v>2</v>
      </c>
      <c r="AP18" s="5">
        <v>0</v>
      </c>
      <c r="AQ18" s="31">
        <v>2</v>
      </c>
      <c r="AR18" s="63">
        <v>2</v>
      </c>
      <c r="AS18" s="15">
        <v>2</v>
      </c>
      <c r="AT18" s="5">
        <v>2</v>
      </c>
      <c r="AU18" s="5">
        <v>2</v>
      </c>
      <c r="AV18" s="5">
        <v>2</v>
      </c>
      <c r="AW18" s="5">
        <v>2</v>
      </c>
      <c r="AX18" s="5">
        <v>2</v>
      </c>
      <c r="AY18" s="5">
        <v>2</v>
      </c>
      <c r="AZ18" s="5">
        <v>2</v>
      </c>
      <c r="BA18" s="5">
        <v>2</v>
      </c>
      <c r="BB18" s="5">
        <v>2</v>
      </c>
      <c r="BC18" s="5">
        <v>0</v>
      </c>
    </row>
    <row r="19" spans="1:55" ht="18" customHeight="1">
      <c r="A19" s="44" t="s">
        <v>42</v>
      </c>
      <c r="B19" s="1">
        <v>3</v>
      </c>
      <c r="C19" s="17">
        <v>3</v>
      </c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0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>
        <v>0</v>
      </c>
      <c r="S19" s="17">
        <v>3</v>
      </c>
      <c r="T19" s="17">
        <v>3</v>
      </c>
      <c r="U19" s="17">
        <v>3</v>
      </c>
      <c r="V19" s="17">
        <v>3</v>
      </c>
      <c r="W19" s="17">
        <v>3</v>
      </c>
      <c r="X19" s="17">
        <v>3</v>
      </c>
      <c r="Y19" s="17">
        <v>3</v>
      </c>
      <c r="Z19" s="17">
        <v>3</v>
      </c>
      <c r="AA19" s="17">
        <v>3</v>
      </c>
      <c r="AB19" s="17">
        <v>3</v>
      </c>
      <c r="AC19" s="17">
        <v>3</v>
      </c>
      <c r="AD19" s="17">
        <v>3</v>
      </c>
      <c r="AE19" s="17">
        <v>3</v>
      </c>
      <c r="AF19" s="17">
        <v>3</v>
      </c>
      <c r="AG19" s="17">
        <v>3</v>
      </c>
      <c r="AH19" s="17">
        <v>3</v>
      </c>
      <c r="AI19" s="17">
        <v>3</v>
      </c>
      <c r="AJ19" s="17">
        <v>3</v>
      </c>
      <c r="AK19" s="17">
        <v>3</v>
      </c>
      <c r="AL19" s="17">
        <v>3</v>
      </c>
      <c r="AM19" s="17">
        <v>3</v>
      </c>
      <c r="AN19" s="17">
        <v>3</v>
      </c>
      <c r="AO19" s="17">
        <v>3</v>
      </c>
      <c r="AP19" s="17">
        <v>0</v>
      </c>
      <c r="AQ19" s="31">
        <v>3</v>
      </c>
      <c r="AR19" s="24">
        <v>3</v>
      </c>
      <c r="AS19" s="17">
        <v>3</v>
      </c>
      <c r="AT19" s="17">
        <v>0</v>
      </c>
      <c r="AU19" s="17">
        <v>3</v>
      </c>
      <c r="AV19" s="17">
        <v>3</v>
      </c>
      <c r="AW19" s="17">
        <v>3</v>
      </c>
      <c r="AX19" s="17">
        <v>3</v>
      </c>
      <c r="AY19" s="17">
        <v>0</v>
      </c>
      <c r="AZ19" s="17">
        <v>0</v>
      </c>
      <c r="BA19" s="17">
        <v>0</v>
      </c>
      <c r="BB19" s="17">
        <v>0</v>
      </c>
      <c r="BC19" s="17">
        <v>3</v>
      </c>
    </row>
    <row r="20" spans="1:55" ht="18" customHeight="1">
      <c r="A20" s="10" t="s">
        <v>43</v>
      </c>
      <c r="B20" s="5">
        <v>2</v>
      </c>
      <c r="C20" s="5">
        <v>2</v>
      </c>
      <c r="D20" s="5">
        <v>2</v>
      </c>
      <c r="E20" s="5">
        <v>2</v>
      </c>
      <c r="F20" s="5">
        <v>2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2</v>
      </c>
      <c r="S20" s="15">
        <v>2</v>
      </c>
      <c r="T20" s="15">
        <v>2</v>
      </c>
      <c r="U20" s="15">
        <v>2</v>
      </c>
      <c r="V20" s="15">
        <v>2</v>
      </c>
      <c r="W20" s="15">
        <v>2</v>
      </c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5">
        <v>2</v>
      </c>
      <c r="AG20" s="5">
        <v>2</v>
      </c>
      <c r="AH20" s="5" t="s">
        <v>275</v>
      </c>
      <c r="AI20" s="5">
        <v>1</v>
      </c>
      <c r="AJ20" s="5">
        <v>1</v>
      </c>
      <c r="AK20" s="5">
        <v>1</v>
      </c>
      <c r="AL20" s="5">
        <v>2</v>
      </c>
      <c r="AM20" s="5">
        <v>2</v>
      </c>
      <c r="AN20" s="5">
        <v>2</v>
      </c>
      <c r="AO20" s="5">
        <v>2</v>
      </c>
      <c r="AP20" s="5">
        <v>2</v>
      </c>
      <c r="AQ20" s="31">
        <v>2</v>
      </c>
      <c r="AR20" s="63">
        <v>2</v>
      </c>
      <c r="AS20" s="15">
        <v>2</v>
      </c>
      <c r="AT20" s="5">
        <v>1</v>
      </c>
      <c r="AU20" s="5">
        <v>1</v>
      </c>
      <c r="AV20" s="5">
        <v>2</v>
      </c>
      <c r="AW20" s="5">
        <v>2</v>
      </c>
      <c r="AX20" s="5">
        <v>1</v>
      </c>
      <c r="AY20" s="5">
        <v>2</v>
      </c>
      <c r="AZ20" s="5">
        <v>2</v>
      </c>
      <c r="BA20" s="5">
        <v>2</v>
      </c>
      <c r="BB20" s="5">
        <v>2</v>
      </c>
      <c r="BC20" s="5">
        <v>2</v>
      </c>
    </row>
    <row r="21" spans="1:55" ht="18" customHeight="1">
      <c r="A21" s="10" t="s">
        <v>44</v>
      </c>
      <c r="B21" s="5">
        <v>2</v>
      </c>
      <c r="C21" s="5">
        <v>2</v>
      </c>
      <c r="D21" s="5">
        <v>2</v>
      </c>
      <c r="E21" s="5">
        <v>2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0</v>
      </c>
      <c r="L21" s="5">
        <v>2</v>
      </c>
      <c r="M21" s="5">
        <v>2</v>
      </c>
      <c r="N21" s="5">
        <v>2</v>
      </c>
      <c r="O21" s="5">
        <v>2</v>
      </c>
      <c r="P21" s="5">
        <v>2</v>
      </c>
      <c r="Q21" s="5">
        <v>2</v>
      </c>
      <c r="R21" s="5">
        <v>2</v>
      </c>
      <c r="S21" s="15">
        <v>2</v>
      </c>
      <c r="T21" s="15">
        <v>2</v>
      </c>
      <c r="U21" s="15">
        <v>2</v>
      </c>
      <c r="V21" s="15">
        <v>2</v>
      </c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1</v>
      </c>
      <c r="AD21" s="15">
        <v>1</v>
      </c>
      <c r="AE21" s="15">
        <v>2</v>
      </c>
      <c r="AF21" s="5">
        <v>2</v>
      </c>
      <c r="AG21" s="5">
        <v>0</v>
      </c>
      <c r="AH21" s="5">
        <v>0</v>
      </c>
      <c r="AI21" s="5">
        <v>2</v>
      </c>
      <c r="AJ21" s="5">
        <v>2</v>
      </c>
      <c r="AK21" s="5">
        <v>2</v>
      </c>
      <c r="AL21" s="5">
        <v>2</v>
      </c>
      <c r="AM21" s="5">
        <v>2</v>
      </c>
      <c r="AN21" s="5">
        <v>2</v>
      </c>
      <c r="AO21" s="5">
        <v>2</v>
      </c>
      <c r="AP21" s="5">
        <v>2</v>
      </c>
      <c r="AQ21" s="31">
        <v>1</v>
      </c>
      <c r="AR21" s="63">
        <v>2</v>
      </c>
      <c r="AS21" s="15">
        <v>1</v>
      </c>
      <c r="AT21" s="5">
        <v>1</v>
      </c>
      <c r="AU21" s="5">
        <v>2</v>
      </c>
      <c r="AV21" s="5">
        <v>0</v>
      </c>
      <c r="AW21" s="5">
        <v>1</v>
      </c>
      <c r="AX21" s="5">
        <v>0</v>
      </c>
      <c r="AY21" s="5">
        <v>1</v>
      </c>
      <c r="AZ21" s="5">
        <v>1</v>
      </c>
      <c r="BA21" s="5">
        <v>1</v>
      </c>
      <c r="BB21" s="5">
        <v>2</v>
      </c>
      <c r="BC21" s="5">
        <v>0</v>
      </c>
    </row>
    <row r="22" spans="1:55" ht="18" customHeight="1">
      <c r="A22" s="58" t="s">
        <v>45</v>
      </c>
      <c r="B22" s="29">
        <f>SUM(B23:B27)</f>
        <v>14</v>
      </c>
      <c r="C22" s="180">
        <f>SUM(C23:C27)</f>
        <v>4</v>
      </c>
      <c r="D22" s="180">
        <f t="shared" ref="D22:BC22" si="2">SUM(D23:D27)</f>
        <v>13</v>
      </c>
      <c r="E22" s="180">
        <f t="shared" si="2"/>
        <v>12</v>
      </c>
      <c r="F22" s="180">
        <f t="shared" si="2"/>
        <v>5</v>
      </c>
      <c r="G22" s="180">
        <f t="shared" si="2"/>
        <v>12</v>
      </c>
      <c r="H22" s="180">
        <f t="shared" si="2"/>
        <v>8</v>
      </c>
      <c r="I22" s="180">
        <f t="shared" si="2"/>
        <v>7</v>
      </c>
      <c r="J22" s="180">
        <f t="shared" si="2"/>
        <v>11</v>
      </c>
      <c r="K22" s="180">
        <f t="shared" si="2"/>
        <v>5</v>
      </c>
      <c r="L22" s="180">
        <f t="shared" si="2"/>
        <v>4</v>
      </c>
      <c r="M22" s="180">
        <f>SUM(M23:M27)</f>
        <v>9</v>
      </c>
      <c r="N22" s="180">
        <f t="shared" si="2"/>
        <v>7</v>
      </c>
      <c r="O22" s="180">
        <f t="shared" si="2"/>
        <v>7</v>
      </c>
      <c r="P22" s="180">
        <f t="shared" si="2"/>
        <v>7</v>
      </c>
      <c r="Q22" s="180">
        <f t="shared" si="2"/>
        <v>7</v>
      </c>
      <c r="R22" s="180">
        <f t="shared" si="2"/>
        <v>11</v>
      </c>
      <c r="S22" s="180">
        <f t="shared" si="2"/>
        <v>11</v>
      </c>
      <c r="T22" s="180">
        <f t="shared" si="2"/>
        <v>9</v>
      </c>
      <c r="U22" s="180">
        <f t="shared" si="2"/>
        <v>11</v>
      </c>
      <c r="V22" s="180">
        <f t="shared" si="2"/>
        <v>9</v>
      </c>
      <c r="W22" s="180">
        <f t="shared" si="2"/>
        <v>9</v>
      </c>
      <c r="X22" s="180">
        <f t="shared" si="2"/>
        <v>11</v>
      </c>
      <c r="Y22" s="180">
        <f t="shared" si="2"/>
        <v>11</v>
      </c>
      <c r="Z22" s="180">
        <f t="shared" si="2"/>
        <v>11</v>
      </c>
      <c r="AA22" s="180">
        <f t="shared" si="2"/>
        <v>10</v>
      </c>
      <c r="AB22" s="180">
        <f t="shared" si="2"/>
        <v>13</v>
      </c>
      <c r="AC22" s="180">
        <f t="shared" si="2"/>
        <v>7</v>
      </c>
      <c r="AD22" s="180">
        <f t="shared" si="2"/>
        <v>5</v>
      </c>
      <c r="AE22" s="180">
        <f t="shared" si="2"/>
        <v>5</v>
      </c>
      <c r="AF22" s="180">
        <f t="shared" si="2"/>
        <v>7</v>
      </c>
      <c r="AG22" s="180">
        <f t="shared" si="2"/>
        <v>3</v>
      </c>
      <c r="AH22" s="180">
        <f t="shared" si="2"/>
        <v>2</v>
      </c>
      <c r="AI22" s="180">
        <f t="shared" si="2"/>
        <v>6</v>
      </c>
      <c r="AJ22" s="180">
        <f t="shared" si="2"/>
        <v>10</v>
      </c>
      <c r="AK22" s="180">
        <f t="shared" si="2"/>
        <v>0</v>
      </c>
      <c r="AL22" s="180">
        <f t="shared" si="2"/>
        <v>5</v>
      </c>
      <c r="AM22" s="180">
        <f t="shared" si="2"/>
        <v>7</v>
      </c>
      <c r="AN22" s="180">
        <f t="shared" si="2"/>
        <v>8</v>
      </c>
      <c r="AO22" s="180">
        <f t="shared" si="2"/>
        <v>9</v>
      </c>
      <c r="AP22" s="180">
        <f t="shared" si="2"/>
        <v>7</v>
      </c>
      <c r="AQ22" s="180">
        <f t="shared" si="2"/>
        <v>12</v>
      </c>
      <c r="AR22" s="180">
        <f t="shared" si="2"/>
        <v>14</v>
      </c>
      <c r="AS22" s="180">
        <f t="shared" si="2"/>
        <v>14</v>
      </c>
      <c r="AT22" s="180">
        <f t="shared" si="2"/>
        <v>8</v>
      </c>
      <c r="AU22" s="180">
        <f t="shared" si="2"/>
        <v>10</v>
      </c>
      <c r="AV22" s="180">
        <f t="shared" si="2"/>
        <v>5</v>
      </c>
      <c r="AW22" s="180">
        <f t="shared" si="2"/>
        <v>8</v>
      </c>
      <c r="AX22" s="180">
        <f t="shared" si="2"/>
        <v>5</v>
      </c>
      <c r="AY22" s="180">
        <f t="shared" si="2"/>
        <v>11</v>
      </c>
      <c r="AZ22" s="180">
        <f t="shared" si="2"/>
        <v>10</v>
      </c>
      <c r="BA22" s="180">
        <f t="shared" si="2"/>
        <v>10</v>
      </c>
      <c r="BB22" s="180">
        <f t="shared" si="2"/>
        <v>5</v>
      </c>
      <c r="BC22" s="180">
        <f t="shared" si="2"/>
        <v>9</v>
      </c>
    </row>
    <row r="23" spans="1:55" ht="18" customHeight="1">
      <c r="A23" s="10" t="s">
        <v>46</v>
      </c>
      <c r="B23" s="5">
        <v>4</v>
      </c>
      <c r="C23" s="5">
        <v>0</v>
      </c>
      <c r="D23" s="5">
        <v>4</v>
      </c>
      <c r="E23" s="5">
        <v>4</v>
      </c>
      <c r="F23" s="5">
        <v>0</v>
      </c>
      <c r="G23" s="5">
        <v>4</v>
      </c>
      <c r="H23" s="5">
        <v>0</v>
      </c>
      <c r="I23" s="5">
        <v>0</v>
      </c>
      <c r="J23" s="5">
        <v>4</v>
      </c>
      <c r="K23" s="5">
        <v>0</v>
      </c>
      <c r="L23" s="5">
        <v>0</v>
      </c>
      <c r="M23" s="5">
        <v>4</v>
      </c>
      <c r="N23" s="5">
        <v>0</v>
      </c>
      <c r="O23" s="5">
        <v>0</v>
      </c>
      <c r="P23" s="5">
        <v>0</v>
      </c>
      <c r="Q23" s="5">
        <v>0</v>
      </c>
      <c r="R23" s="5">
        <v>4</v>
      </c>
      <c r="S23" s="15">
        <v>3</v>
      </c>
      <c r="T23" s="15">
        <v>4</v>
      </c>
      <c r="U23" s="15">
        <v>4</v>
      </c>
      <c r="V23" s="15">
        <v>4</v>
      </c>
      <c r="W23" s="15">
        <v>4</v>
      </c>
      <c r="X23" s="15">
        <v>4</v>
      </c>
      <c r="Y23" s="15">
        <v>4</v>
      </c>
      <c r="Z23" s="15">
        <v>4</v>
      </c>
      <c r="AA23" s="15">
        <v>3</v>
      </c>
      <c r="AB23" s="15">
        <v>3</v>
      </c>
      <c r="AC23" s="15">
        <v>0</v>
      </c>
      <c r="AD23" s="15">
        <v>0</v>
      </c>
      <c r="AE23" s="15">
        <v>0</v>
      </c>
      <c r="AF23" s="15">
        <v>0</v>
      </c>
      <c r="AG23" s="5">
        <v>0</v>
      </c>
      <c r="AH23" s="5">
        <v>0</v>
      </c>
      <c r="AI23" s="5">
        <v>0</v>
      </c>
      <c r="AJ23" s="5">
        <v>4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31">
        <v>4</v>
      </c>
      <c r="AR23" s="63">
        <v>4</v>
      </c>
      <c r="AS23" s="15">
        <v>4</v>
      </c>
      <c r="AT23" s="5">
        <v>4</v>
      </c>
      <c r="AU23" s="5">
        <v>4</v>
      </c>
      <c r="AV23" s="5">
        <v>0</v>
      </c>
      <c r="AW23" s="5">
        <v>2</v>
      </c>
      <c r="AX23" s="5">
        <v>0</v>
      </c>
      <c r="AY23" s="5">
        <v>4</v>
      </c>
      <c r="AZ23" s="5">
        <v>4</v>
      </c>
      <c r="BA23" s="5">
        <v>4</v>
      </c>
      <c r="BB23" s="5">
        <v>0</v>
      </c>
      <c r="BC23" s="5">
        <v>4</v>
      </c>
    </row>
    <row r="24" spans="1:55" ht="18" customHeight="1">
      <c r="A24" s="10" t="s">
        <v>47</v>
      </c>
      <c r="B24" s="5">
        <v>3</v>
      </c>
      <c r="C24" s="5">
        <v>0</v>
      </c>
      <c r="D24" s="5">
        <v>2</v>
      </c>
      <c r="E24" s="5">
        <v>2</v>
      </c>
      <c r="F24" s="5">
        <v>1</v>
      </c>
      <c r="G24" s="5">
        <v>2</v>
      </c>
      <c r="H24" s="5">
        <v>2</v>
      </c>
      <c r="I24" s="5">
        <v>2</v>
      </c>
      <c r="J24" s="5">
        <v>3</v>
      </c>
      <c r="K24" s="5">
        <v>0</v>
      </c>
      <c r="L24" s="5">
        <v>1</v>
      </c>
      <c r="M24" s="5">
        <v>0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15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3</v>
      </c>
      <c r="AC24" s="15">
        <v>0</v>
      </c>
      <c r="AD24" s="15">
        <v>0</v>
      </c>
      <c r="AE24" s="15">
        <v>0</v>
      </c>
      <c r="AF24" s="15">
        <v>3</v>
      </c>
      <c r="AG24" s="5">
        <v>2</v>
      </c>
      <c r="AH24" s="5">
        <v>0</v>
      </c>
      <c r="AI24" s="5">
        <v>1</v>
      </c>
      <c r="AJ24" s="5">
        <v>1</v>
      </c>
      <c r="AK24" s="5">
        <v>0</v>
      </c>
      <c r="AL24" s="5">
        <v>0</v>
      </c>
      <c r="AM24" s="5">
        <v>0</v>
      </c>
      <c r="AN24" s="5">
        <v>1</v>
      </c>
      <c r="AO24" s="5">
        <v>2</v>
      </c>
      <c r="AP24" s="1">
        <v>3</v>
      </c>
      <c r="AQ24" s="27">
        <v>2</v>
      </c>
      <c r="AR24" s="63">
        <v>3</v>
      </c>
      <c r="AS24" s="15">
        <v>3</v>
      </c>
      <c r="AT24" s="5">
        <v>1</v>
      </c>
      <c r="AU24" s="5">
        <v>1</v>
      </c>
      <c r="AV24" s="5">
        <v>0</v>
      </c>
      <c r="AW24" s="5">
        <v>2</v>
      </c>
      <c r="AX24" s="5">
        <v>2</v>
      </c>
      <c r="AY24" s="5">
        <v>2</v>
      </c>
      <c r="AZ24" s="5">
        <v>1</v>
      </c>
      <c r="BA24" s="5">
        <v>1</v>
      </c>
      <c r="BB24" s="5">
        <v>3</v>
      </c>
      <c r="BC24" s="5">
        <v>3</v>
      </c>
    </row>
    <row r="25" spans="1:55" ht="18" customHeight="1">
      <c r="A25" s="10" t="s">
        <v>48</v>
      </c>
      <c r="B25" s="5">
        <v>3</v>
      </c>
      <c r="C25" s="5">
        <v>3</v>
      </c>
      <c r="D25" s="5">
        <v>3</v>
      </c>
      <c r="E25" s="5">
        <v>3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5">
        <v>2</v>
      </c>
      <c r="L25" s="5">
        <v>1</v>
      </c>
      <c r="M25" s="5">
        <v>3</v>
      </c>
      <c r="N25" s="5">
        <v>1</v>
      </c>
      <c r="O25" s="5">
        <v>1</v>
      </c>
      <c r="P25" s="5">
        <v>1</v>
      </c>
      <c r="Q25" s="5">
        <v>1</v>
      </c>
      <c r="R25" s="5">
        <v>3</v>
      </c>
      <c r="S25" s="15">
        <v>3</v>
      </c>
      <c r="T25" s="15">
        <v>3</v>
      </c>
      <c r="U25" s="15">
        <v>3</v>
      </c>
      <c r="V25" s="15">
        <v>3</v>
      </c>
      <c r="W25" s="15">
        <v>3</v>
      </c>
      <c r="X25" s="15">
        <v>3</v>
      </c>
      <c r="Y25" s="15">
        <v>3</v>
      </c>
      <c r="Z25" s="15">
        <v>3</v>
      </c>
      <c r="AA25" s="15">
        <v>3</v>
      </c>
      <c r="AB25" s="6">
        <v>3</v>
      </c>
      <c r="AC25" s="15">
        <v>3</v>
      </c>
      <c r="AD25" s="15">
        <v>3</v>
      </c>
      <c r="AE25" s="15">
        <v>3</v>
      </c>
      <c r="AF25" s="15">
        <v>3</v>
      </c>
      <c r="AG25" s="5">
        <v>1</v>
      </c>
      <c r="AH25" s="5">
        <v>2</v>
      </c>
      <c r="AI25" s="5">
        <v>3</v>
      </c>
      <c r="AJ25" s="5">
        <v>3</v>
      </c>
      <c r="AK25" s="5">
        <v>0</v>
      </c>
      <c r="AL25" s="5">
        <v>3</v>
      </c>
      <c r="AM25" s="5">
        <v>3</v>
      </c>
      <c r="AN25" s="5">
        <v>3</v>
      </c>
      <c r="AO25" s="5">
        <v>3</v>
      </c>
      <c r="AP25" s="5">
        <v>2</v>
      </c>
      <c r="AQ25" s="31">
        <v>3</v>
      </c>
      <c r="AR25" s="63">
        <v>3</v>
      </c>
      <c r="AS25" s="15">
        <v>3</v>
      </c>
      <c r="AT25" s="5">
        <v>0</v>
      </c>
      <c r="AU25" s="5">
        <v>3</v>
      </c>
      <c r="AV25" s="5">
        <v>3</v>
      </c>
      <c r="AW25" s="5">
        <v>1</v>
      </c>
      <c r="AX25" s="5">
        <v>1</v>
      </c>
      <c r="AY25" s="5">
        <v>3</v>
      </c>
      <c r="AZ25" s="5">
        <v>3</v>
      </c>
      <c r="BA25" s="5">
        <v>3</v>
      </c>
      <c r="BB25" s="5">
        <v>1</v>
      </c>
      <c r="BC25" s="5">
        <v>0</v>
      </c>
    </row>
    <row r="26" spans="1:55" ht="18" customHeight="1">
      <c r="A26" s="10" t="s">
        <v>49</v>
      </c>
      <c r="B26" s="5">
        <v>2</v>
      </c>
      <c r="C26" s="5">
        <v>0</v>
      </c>
      <c r="D26" s="5">
        <v>2</v>
      </c>
      <c r="E26" s="5">
        <v>1</v>
      </c>
      <c r="F26" s="5">
        <v>0</v>
      </c>
      <c r="G26" s="5">
        <v>2</v>
      </c>
      <c r="H26" s="5">
        <v>1</v>
      </c>
      <c r="I26" s="5">
        <v>0</v>
      </c>
      <c r="J26" s="5">
        <v>0</v>
      </c>
      <c r="K26" s="5">
        <v>2</v>
      </c>
      <c r="L26" s="5">
        <v>0</v>
      </c>
      <c r="M26" s="5">
        <v>0</v>
      </c>
      <c r="N26" s="5">
        <v>3</v>
      </c>
      <c r="O26" s="5">
        <v>3</v>
      </c>
      <c r="P26" s="5">
        <v>3</v>
      </c>
      <c r="Q26" s="5">
        <v>3</v>
      </c>
      <c r="R26" s="5">
        <v>1</v>
      </c>
      <c r="S26" s="15">
        <v>2</v>
      </c>
      <c r="T26" s="15">
        <v>2</v>
      </c>
      <c r="U26" s="15">
        <v>2</v>
      </c>
      <c r="V26" s="15">
        <v>2</v>
      </c>
      <c r="W26" s="15">
        <v>2</v>
      </c>
      <c r="X26" s="15">
        <v>2</v>
      </c>
      <c r="Y26" s="15">
        <v>2</v>
      </c>
      <c r="Z26" s="15">
        <v>2</v>
      </c>
      <c r="AA26" s="15">
        <v>2</v>
      </c>
      <c r="AB26" s="15">
        <v>2</v>
      </c>
      <c r="AC26" s="15">
        <v>2</v>
      </c>
      <c r="AD26" s="15">
        <v>0</v>
      </c>
      <c r="AE26" s="15">
        <v>0</v>
      </c>
      <c r="AF26" s="15">
        <v>1</v>
      </c>
      <c r="AG26" s="5">
        <v>0</v>
      </c>
      <c r="AH26" s="5">
        <v>0</v>
      </c>
      <c r="AI26" s="5">
        <v>2</v>
      </c>
      <c r="AJ26" s="5">
        <v>2</v>
      </c>
      <c r="AK26" s="5">
        <v>0</v>
      </c>
      <c r="AL26" s="5">
        <v>2</v>
      </c>
      <c r="AM26" s="5">
        <v>2</v>
      </c>
      <c r="AN26" s="5">
        <v>2</v>
      </c>
      <c r="AO26" s="5">
        <v>2</v>
      </c>
      <c r="AP26" s="5">
        <v>0</v>
      </c>
      <c r="AQ26" s="31">
        <v>2</v>
      </c>
      <c r="AR26" s="63">
        <v>2</v>
      </c>
      <c r="AS26" s="15">
        <v>2</v>
      </c>
      <c r="AT26" s="5">
        <v>2</v>
      </c>
      <c r="AU26" s="5">
        <v>2</v>
      </c>
      <c r="AV26" s="5">
        <v>0</v>
      </c>
      <c r="AW26" s="5">
        <v>1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</row>
    <row r="27" spans="1:55" ht="18" customHeight="1">
      <c r="A27" s="10" t="s">
        <v>50</v>
      </c>
      <c r="B27" s="5">
        <v>2</v>
      </c>
      <c r="C27" s="5">
        <v>1</v>
      </c>
      <c r="D27" s="5">
        <v>2</v>
      </c>
      <c r="E27" s="5">
        <v>2</v>
      </c>
      <c r="F27" s="5">
        <v>1</v>
      </c>
      <c r="G27" s="5">
        <v>1</v>
      </c>
      <c r="H27" s="5">
        <v>2</v>
      </c>
      <c r="I27" s="5">
        <v>2</v>
      </c>
      <c r="J27" s="5">
        <v>1</v>
      </c>
      <c r="K27" s="5">
        <v>1</v>
      </c>
      <c r="L27" s="5">
        <v>2</v>
      </c>
      <c r="M27" s="5">
        <v>2</v>
      </c>
      <c r="N27" s="5">
        <v>2</v>
      </c>
      <c r="O27" s="5">
        <v>2</v>
      </c>
      <c r="P27" s="5">
        <v>2</v>
      </c>
      <c r="Q27" s="5">
        <v>2</v>
      </c>
      <c r="R27" s="5">
        <v>2</v>
      </c>
      <c r="S27" s="15">
        <v>2</v>
      </c>
      <c r="T27" s="15">
        <v>0</v>
      </c>
      <c r="U27" s="15">
        <v>2</v>
      </c>
      <c r="V27" s="15">
        <v>0</v>
      </c>
      <c r="W27" s="15">
        <v>0</v>
      </c>
      <c r="X27" s="15">
        <v>2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2</v>
      </c>
      <c r="AN27" s="5">
        <v>2</v>
      </c>
      <c r="AO27" s="5">
        <v>2</v>
      </c>
      <c r="AP27" s="5">
        <v>2</v>
      </c>
      <c r="AQ27" s="31">
        <v>1</v>
      </c>
      <c r="AR27" s="63">
        <v>2</v>
      </c>
      <c r="AS27" s="15">
        <v>2</v>
      </c>
      <c r="AT27" s="5">
        <v>1</v>
      </c>
      <c r="AU27" s="5">
        <v>0</v>
      </c>
      <c r="AV27" s="5">
        <v>2</v>
      </c>
      <c r="AW27" s="5">
        <v>2</v>
      </c>
      <c r="AX27" s="5">
        <v>2</v>
      </c>
      <c r="AY27" s="5">
        <v>2</v>
      </c>
      <c r="AZ27" s="5">
        <v>2</v>
      </c>
      <c r="BA27" s="5">
        <v>2</v>
      </c>
      <c r="BB27" s="5">
        <v>1</v>
      </c>
      <c r="BC27" s="5">
        <v>2</v>
      </c>
    </row>
    <row r="28" spans="1:55" ht="18" customHeight="1">
      <c r="A28" s="58" t="s">
        <v>51</v>
      </c>
      <c r="B28" s="29">
        <f>SUM(B29:B33)</f>
        <v>10</v>
      </c>
      <c r="C28" s="180">
        <f>SUM(C29:C33)</f>
        <v>9</v>
      </c>
      <c r="D28" s="180">
        <f t="shared" ref="D28:BC28" si="3">SUM(D29:D33)</f>
        <v>6</v>
      </c>
      <c r="E28" s="180">
        <f t="shared" si="3"/>
        <v>10</v>
      </c>
      <c r="F28" s="180">
        <f t="shared" si="3"/>
        <v>8</v>
      </c>
      <c r="G28" s="180">
        <f t="shared" si="3"/>
        <v>10</v>
      </c>
      <c r="H28" s="180">
        <f t="shared" si="3"/>
        <v>7</v>
      </c>
      <c r="I28" s="180">
        <f t="shared" si="3"/>
        <v>6</v>
      </c>
      <c r="J28" s="180">
        <f t="shared" si="3"/>
        <v>7</v>
      </c>
      <c r="K28" s="180">
        <f t="shared" si="3"/>
        <v>7</v>
      </c>
      <c r="L28" s="180">
        <f t="shared" si="3"/>
        <v>9</v>
      </c>
      <c r="M28" s="180">
        <f>SUM(M29:M33)</f>
        <v>10</v>
      </c>
      <c r="N28" s="180">
        <f t="shared" si="3"/>
        <v>8</v>
      </c>
      <c r="O28" s="180">
        <f t="shared" si="3"/>
        <v>8</v>
      </c>
      <c r="P28" s="180">
        <f t="shared" si="3"/>
        <v>8</v>
      </c>
      <c r="Q28" s="180">
        <f t="shared" si="3"/>
        <v>8</v>
      </c>
      <c r="R28" s="180">
        <f t="shared" si="3"/>
        <v>10</v>
      </c>
      <c r="S28" s="180">
        <f t="shared" si="3"/>
        <v>10</v>
      </c>
      <c r="T28" s="180">
        <f t="shared" si="3"/>
        <v>10</v>
      </c>
      <c r="U28" s="180">
        <f t="shared" si="3"/>
        <v>10</v>
      </c>
      <c r="V28" s="180">
        <f t="shared" si="3"/>
        <v>10</v>
      </c>
      <c r="W28" s="180">
        <f t="shared" si="3"/>
        <v>10</v>
      </c>
      <c r="X28" s="180">
        <f t="shared" si="3"/>
        <v>10</v>
      </c>
      <c r="Y28" s="180">
        <f t="shared" si="3"/>
        <v>10</v>
      </c>
      <c r="Z28" s="180">
        <f t="shared" si="3"/>
        <v>10</v>
      </c>
      <c r="AA28" s="180">
        <f t="shared" si="3"/>
        <v>10</v>
      </c>
      <c r="AB28" s="180">
        <f t="shared" si="3"/>
        <v>10</v>
      </c>
      <c r="AC28" s="180">
        <f t="shared" si="3"/>
        <v>9</v>
      </c>
      <c r="AD28" s="180">
        <f t="shared" si="3"/>
        <v>9</v>
      </c>
      <c r="AE28" s="180">
        <f t="shared" si="3"/>
        <v>9</v>
      </c>
      <c r="AF28" s="180">
        <f t="shared" si="3"/>
        <v>9</v>
      </c>
      <c r="AG28" s="180">
        <f t="shared" si="3"/>
        <v>7</v>
      </c>
      <c r="AH28" s="180">
        <f t="shared" si="3"/>
        <v>8</v>
      </c>
      <c r="AI28" s="180">
        <f t="shared" si="3"/>
        <v>9</v>
      </c>
      <c r="AJ28" s="180">
        <f t="shared" si="3"/>
        <v>9</v>
      </c>
      <c r="AK28" s="180">
        <f t="shared" si="3"/>
        <v>5</v>
      </c>
      <c r="AL28" s="180">
        <f t="shared" si="3"/>
        <v>8</v>
      </c>
      <c r="AM28" s="180">
        <f t="shared" si="3"/>
        <v>8</v>
      </c>
      <c r="AN28" s="180">
        <f t="shared" si="3"/>
        <v>8</v>
      </c>
      <c r="AO28" s="180">
        <f t="shared" si="3"/>
        <v>8</v>
      </c>
      <c r="AP28" s="180">
        <f t="shared" si="3"/>
        <v>6</v>
      </c>
      <c r="AQ28" s="180">
        <f t="shared" si="3"/>
        <v>10</v>
      </c>
      <c r="AR28" s="180">
        <f t="shared" si="3"/>
        <v>11</v>
      </c>
      <c r="AS28" s="180">
        <f t="shared" si="3"/>
        <v>10</v>
      </c>
      <c r="AT28" s="180">
        <f t="shared" si="3"/>
        <v>8</v>
      </c>
      <c r="AU28" s="180">
        <f t="shared" si="3"/>
        <v>10</v>
      </c>
      <c r="AV28" s="180">
        <f t="shared" si="3"/>
        <v>3</v>
      </c>
      <c r="AW28" s="180">
        <f t="shared" si="3"/>
        <v>9</v>
      </c>
      <c r="AX28" s="180">
        <f t="shared" si="3"/>
        <v>7</v>
      </c>
      <c r="AY28" s="180">
        <f t="shared" si="3"/>
        <v>5</v>
      </c>
      <c r="AZ28" s="180">
        <f t="shared" si="3"/>
        <v>7</v>
      </c>
      <c r="BA28" s="180">
        <f t="shared" si="3"/>
        <v>7</v>
      </c>
      <c r="BB28" s="180">
        <f t="shared" si="3"/>
        <v>6</v>
      </c>
      <c r="BC28" s="180">
        <f t="shared" si="3"/>
        <v>5</v>
      </c>
    </row>
    <row r="29" spans="1:55" ht="18" customHeight="1">
      <c r="A29" s="10" t="s">
        <v>52</v>
      </c>
      <c r="B29" s="1">
        <v>2</v>
      </c>
      <c r="C29" s="17">
        <v>2</v>
      </c>
      <c r="D29" s="17">
        <v>0</v>
      </c>
      <c r="E29" s="17">
        <v>2</v>
      </c>
      <c r="F29" s="17">
        <v>2</v>
      </c>
      <c r="G29" s="17">
        <v>2</v>
      </c>
      <c r="H29" s="17">
        <v>0</v>
      </c>
      <c r="I29" s="17">
        <v>2</v>
      </c>
      <c r="J29" s="17">
        <v>0</v>
      </c>
      <c r="K29" s="17">
        <v>2</v>
      </c>
      <c r="L29" s="17">
        <v>2</v>
      </c>
      <c r="M29" s="17">
        <v>2</v>
      </c>
      <c r="N29" s="17">
        <v>2</v>
      </c>
      <c r="O29" s="17">
        <v>2</v>
      </c>
      <c r="P29" s="17">
        <v>2</v>
      </c>
      <c r="Q29" s="17">
        <v>2</v>
      </c>
      <c r="R29" s="17">
        <v>2</v>
      </c>
      <c r="S29" s="17">
        <v>2</v>
      </c>
      <c r="T29" s="17">
        <v>2</v>
      </c>
      <c r="U29" s="17">
        <v>2</v>
      </c>
      <c r="V29" s="17">
        <v>2</v>
      </c>
      <c r="W29" s="17">
        <v>2</v>
      </c>
      <c r="X29" s="17">
        <v>2</v>
      </c>
      <c r="Y29" s="17">
        <v>2</v>
      </c>
      <c r="Z29" s="17">
        <v>2</v>
      </c>
      <c r="AA29" s="17">
        <v>2</v>
      </c>
      <c r="AB29" s="17">
        <v>2</v>
      </c>
      <c r="AC29" s="17">
        <v>2</v>
      </c>
      <c r="AD29" s="17">
        <v>2</v>
      </c>
      <c r="AE29" s="17">
        <v>2</v>
      </c>
      <c r="AF29" s="17">
        <v>2</v>
      </c>
      <c r="AG29" s="17">
        <v>2</v>
      </c>
      <c r="AH29" s="17">
        <v>2</v>
      </c>
      <c r="AI29" s="17">
        <v>2</v>
      </c>
      <c r="AJ29" s="17">
        <v>2</v>
      </c>
      <c r="AK29" s="17">
        <v>2</v>
      </c>
      <c r="AL29" s="17">
        <v>2</v>
      </c>
      <c r="AM29" s="17">
        <v>2</v>
      </c>
      <c r="AN29" s="17">
        <v>2</v>
      </c>
      <c r="AO29" s="17">
        <v>2</v>
      </c>
      <c r="AP29" s="17">
        <v>2</v>
      </c>
      <c r="AQ29" s="53">
        <v>2</v>
      </c>
      <c r="AR29" s="47">
        <v>2</v>
      </c>
      <c r="AS29" s="17">
        <v>2</v>
      </c>
      <c r="AT29" s="17">
        <v>0</v>
      </c>
      <c r="AU29" s="17">
        <v>2</v>
      </c>
      <c r="AV29" s="17">
        <v>0</v>
      </c>
      <c r="AW29" s="17">
        <v>2</v>
      </c>
      <c r="AX29" s="17">
        <v>2</v>
      </c>
      <c r="AY29" s="17">
        <v>0</v>
      </c>
      <c r="AZ29" s="17">
        <v>2</v>
      </c>
      <c r="BA29" s="17">
        <v>2</v>
      </c>
      <c r="BB29" s="17">
        <v>2</v>
      </c>
      <c r="BC29" s="17">
        <v>0</v>
      </c>
    </row>
    <row r="30" spans="1:55" ht="18" customHeight="1">
      <c r="A30" s="10" t="s">
        <v>53</v>
      </c>
      <c r="B30" s="1">
        <v>3</v>
      </c>
      <c r="C30" s="1">
        <v>3</v>
      </c>
      <c r="D30" s="1">
        <v>3</v>
      </c>
      <c r="E30" s="1">
        <v>3</v>
      </c>
      <c r="F30" s="1">
        <v>2</v>
      </c>
      <c r="G30" s="1">
        <v>3</v>
      </c>
      <c r="H30" s="1">
        <v>3</v>
      </c>
      <c r="I30" s="1">
        <v>1</v>
      </c>
      <c r="J30" s="1">
        <v>3</v>
      </c>
      <c r="K30" s="1">
        <v>2</v>
      </c>
      <c r="L30" s="1">
        <v>2</v>
      </c>
      <c r="M30" s="1">
        <v>3</v>
      </c>
      <c r="N30" s="1">
        <v>2</v>
      </c>
      <c r="O30" s="1">
        <v>2</v>
      </c>
      <c r="P30" s="1">
        <v>2</v>
      </c>
      <c r="Q30" s="1">
        <v>2</v>
      </c>
      <c r="R30" s="1">
        <v>3</v>
      </c>
      <c r="S30" s="6">
        <v>3</v>
      </c>
      <c r="T30" s="6">
        <v>3</v>
      </c>
      <c r="U30" s="6">
        <v>3</v>
      </c>
      <c r="V30" s="6">
        <v>3</v>
      </c>
      <c r="W30" s="6">
        <v>3</v>
      </c>
      <c r="X30" s="6">
        <v>3</v>
      </c>
      <c r="Y30" s="6">
        <v>3</v>
      </c>
      <c r="Z30" s="6">
        <v>3</v>
      </c>
      <c r="AA30" s="6">
        <v>3</v>
      </c>
      <c r="AB30" s="6">
        <v>3</v>
      </c>
      <c r="AC30" s="6">
        <v>3</v>
      </c>
      <c r="AD30" s="6">
        <v>3</v>
      </c>
      <c r="AE30" s="6">
        <v>3</v>
      </c>
      <c r="AF30" s="6">
        <v>3</v>
      </c>
      <c r="AG30" s="1">
        <v>2</v>
      </c>
      <c r="AH30" s="1">
        <v>2</v>
      </c>
      <c r="AI30" s="1">
        <v>3</v>
      </c>
      <c r="AJ30" s="1">
        <v>3</v>
      </c>
      <c r="AK30" s="1">
        <v>0</v>
      </c>
      <c r="AL30" s="1">
        <v>2</v>
      </c>
      <c r="AM30" s="17">
        <v>3</v>
      </c>
      <c r="AN30" s="17">
        <v>3</v>
      </c>
      <c r="AO30" s="17">
        <v>3</v>
      </c>
      <c r="AP30" s="17">
        <v>1</v>
      </c>
      <c r="AQ30" s="14">
        <v>3</v>
      </c>
      <c r="AR30" s="50">
        <v>3</v>
      </c>
      <c r="AS30" s="1">
        <v>3</v>
      </c>
      <c r="AT30" s="1">
        <v>3</v>
      </c>
      <c r="AU30" s="1">
        <v>3</v>
      </c>
      <c r="AV30" s="1">
        <v>3</v>
      </c>
      <c r="AW30" s="1">
        <v>3</v>
      </c>
      <c r="AX30" s="1">
        <v>2</v>
      </c>
      <c r="AY30" s="1">
        <v>1</v>
      </c>
      <c r="AZ30" s="1">
        <v>1</v>
      </c>
      <c r="BA30" s="1">
        <v>1</v>
      </c>
      <c r="BB30" s="1">
        <v>1</v>
      </c>
      <c r="BC30" s="1">
        <v>1</v>
      </c>
    </row>
    <row r="31" spans="1:55" ht="18" customHeight="1">
      <c r="A31" s="44" t="s">
        <v>54</v>
      </c>
      <c r="B31" s="1">
        <v>3</v>
      </c>
      <c r="C31" s="1">
        <v>3</v>
      </c>
      <c r="D31" s="1">
        <v>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1">
        <v>3</v>
      </c>
      <c r="L31" s="1">
        <v>3</v>
      </c>
      <c r="M31" s="1">
        <v>3</v>
      </c>
      <c r="N31" s="1">
        <v>3</v>
      </c>
      <c r="O31" s="1">
        <v>3</v>
      </c>
      <c r="P31" s="1">
        <v>3</v>
      </c>
      <c r="Q31" s="1">
        <v>3</v>
      </c>
      <c r="R31" s="1">
        <v>3</v>
      </c>
      <c r="S31" s="6">
        <v>3</v>
      </c>
      <c r="T31" s="6">
        <v>3</v>
      </c>
      <c r="U31" s="6">
        <v>3</v>
      </c>
      <c r="V31" s="6">
        <v>3</v>
      </c>
      <c r="W31" s="6">
        <v>3</v>
      </c>
      <c r="X31" s="6">
        <v>3</v>
      </c>
      <c r="Y31" s="6">
        <v>3</v>
      </c>
      <c r="Z31" s="6">
        <v>3</v>
      </c>
      <c r="AA31" s="6">
        <v>3</v>
      </c>
      <c r="AB31" s="6">
        <v>3</v>
      </c>
      <c r="AC31" s="6">
        <v>3</v>
      </c>
      <c r="AD31" s="6">
        <v>3</v>
      </c>
      <c r="AE31" s="6">
        <v>3</v>
      </c>
      <c r="AF31" s="6">
        <v>3</v>
      </c>
      <c r="AG31" s="1">
        <v>3</v>
      </c>
      <c r="AH31" s="1">
        <v>3</v>
      </c>
      <c r="AI31" s="1">
        <v>2</v>
      </c>
      <c r="AJ31" s="1">
        <v>2</v>
      </c>
      <c r="AK31" s="1">
        <v>2</v>
      </c>
      <c r="AL31" s="1">
        <v>3</v>
      </c>
      <c r="AM31" s="17">
        <v>3</v>
      </c>
      <c r="AN31" s="17">
        <v>3</v>
      </c>
      <c r="AO31" s="17">
        <v>3</v>
      </c>
      <c r="AP31" s="17">
        <v>3</v>
      </c>
      <c r="AQ31" s="14">
        <v>3</v>
      </c>
      <c r="AR31" s="50">
        <v>3</v>
      </c>
      <c r="AS31" s="1">
        <v>3</v>
      </c>
      <c r="AT31" s="1">
        <v>3</v>
      </c>
      <c r="AU31" s="1">
        <v>3</v>
      </c>
      <c r="AV31" s="1">
        <v>0</v>
      </c>
      <c r="AW31" s="1">
        <v>3</v>
      </c>
      <c r="AX31" s="1">
        <v>3</v>
      </c>
      <c r="AY31" s="1">
        <v>3</v>
      </c>
      <c r="AZ31" s="1">
        <v>3</v>
      </c>
      <c r="BA31" s="1">
        <v>3</v>
      </c>
      <c r="BB31" s="1">
        <v>3</v>
      </c>
      <c r="BC31" s="1">
        <v>3</v>
      </c>
    </row>
    <row r="32" spans="1:55" ht="18" customHeight="1">
      <c r="A32" s="44" t="s">
        <v>55</v>
      </c>
      <c r="B32" s="1">
        <v>1</v>
      </c>
      <c r="C32" s="1">
        <v>1</v>
      </c>
      <c r="D32" s="1">
        <v>0</v>
      </c>
      <c r="E32" s="1">
        <v>1</v>
      </c>
      <c r="F32" s="1">
        <v>0</v>
      </c>
      <c r="G32" s="1">
        <v>1</v>
      </c>
      <c r="H32" s="1">
        <v>1</v>
      </c>
      <c r="I32" s="1">
        <v>0</v>
      </c>
      <c r="J32" s="1">
        <v>1</v>
      </c>
      <c r="K32" s="1">
        <v>0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0</v>
      </c>
      <c r="AD32" s="6">
        <v>0</v>
      </c>
      <c r="AE32" s="6">
        <v>0</v>
      </c>
      <c r="AF32" s="6">
        <v>0</v>
      </c>
      <c r="AG32" s="1">
        <v>0</v>
      </c>
      <c r="AH32" s="1">
        <v>1</v>
      </c>
      <c r="AI32" s="1">
        <v>1</v>
      </c>
      <c r="AJ32" s="1">
        <v>1</v>
      </c>
      <c r="AK32" s="1">
        <v>1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40">
        <v>2</v>
      </c>
      <c r="AR32" s="47">
        <v>2</v>
      </c>
      <c r="AS32" s="6">
        <v>1</v>
      </c>
      <c r="AT32" s="1">
        <v>1</v>
      </c>
      <c r="AU32" s="1">
        <v>1</v>
      </c>
      <c r="AV32" s="1">
        <v>0</v>
      </c>
      <c r="AW32" s="1">
        <v>1</v>
      </c>
      <c r="AX32" s="1">
        <v>0</v>
      </c>
      <c r="AY32" s="1">
        <v>1</v>
      </c>
      <c r="AZ32" s="1">
        <v>1</v>
      </c>
      <c r="BA32" s="1">
        <v>1</v>
      </c>
      <c r="BB32" s="1">
        <v>0</v>
      </c>
      <c r="BC32" s="1">
        <v>1</v>
      </c>
    </row>
    <row r="33" spans="1:55" ht="18" customHeight="1">
      <c r="A33" s="10" t="s">
        <v>56</v>
      </c>
      <c r="B33" s="5">
        <v>1</v>
      </c>
      <c r="C33" s="5">
        <v>0</v>
      </c>
      <c r="D33" s="5">
        <v>0</v>
      </c>
      <c r="E33" s="5">
        <v>1</v>
      </c>
      <c r="F33" s="5">
        <v>1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15">
        <v>1</v>
      </c>
      <c r="T33" s="15">
        <v>1</v>
      </c>
      <c r="U33" s="6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1</v>
      </c>
      <c r="AF33" s="15">
        <v>1</v>
      </c>
      <c r="AG33" s="5">
        <v>0</v>
      </c>
      <c r="AH33" s="5">
        <v>0</v>
      </c>
      <c r="AI33" s="5">
        <v>1</v>
      </c>
      <c r="AJ33" s="5">
        <v>1</v>
      </c>
      <c r="AK33" s="5">
        <v>0</v>
      </c>
      <c r="AL33" s="5">
        <v>1</v>
      </c>
      <c r="AM33" s="5">
        <v>0</v>
      </c>
      <c r="AN33" s="5">
        <v>0</v>
      </c>
      <c r="AO33" s="5">
        <v>0</v>
      </c>
      <c r="AP33" s="5">
        <v>0</v>
      </c>
      <c r="AQ33" s="22">
        <v>0</v>
      </c>
      <c r="AR33" s="4">
        <v>1</v>
      </c>
      <c r="AS33" s="15">
        <v>1</v>
      </c>
      <c r="AT33" s="5">
        <v>1</v>
      </c>
      <c r="AU33" s="5">
        <v>1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</row>
    <row r="34" spans="1:55" ht="36" customHeight="1">
      <c r="A34" s="37" t="s">
        <v>341</v>
      </c>
      <c r="B34" s="184">
        <f>SUM(B35:B36)</f>
        <v>5</v>
      </c>
      <c r="C34" s="7">
        <f>SUM(C35:C36)</f>
        <v>2</v>
      </c>
      <c r="D34" s="7">
        <f t="shared" ref="D34:BC34" si="4">SUM(D35:D36)</f>
        <v>5</v>
      </c>
      <c r="E34" s="7">
        <f t="shared" si="4"/>
        <v>4</v>
      </c>
      <c r="F34" s="7">
        <f t="shared" si="4"/>
        <v>4</v>
      </c>
      <c r="G34" s="7">
        <f t="shared" si="4"/>
        <v>4</v>
      </c>
      <c r="H34" s="7">
        <f t="shared" si="4"/>
        <v>5</v>
      </c>
      <c r="I34" s="7">
        <f t="shared" si="4"/>
        <v>2</v>
      </c>
      <c r="J34" s="7">
        <f t="shared" si="4"/>
        <v>4</v>
      </c>
      <c r="K34" s="7">
        <f t="shared" si="4"/>
        <v>5</v>
      </c>
      <c r="L34" s="7">
        <f t="shared" si="4"/>
        <v>5</v>
      </c>
      <c r="M34" s="7">
        <f>SUM(M35:M36)</f>
        <v>4</v>
      </c>
      <c r="N34" s="7">
        <f t="shared" si="4"/>
        <v>5</v>
      </c>
      <c r="O34" s="7">
        <f t="shared" si="4"/>
        <v>5</v>
      </c>
      <c r="P34" s="7">
        <f t="shared" si="4"/>
        <v>5</v>
      </c>
      <c r="Q34" s="7">
        <f t="shared" si="4"/>
        <v>5</v>
      </c>
      <c r="R34" s="7">
        <f t="shared" si="4"/>
        <v>5</v>
      </c>
      <c r="S34" s="7">
        <f t="shared" si="4"/>
        <v>5</v>
      </c>
      <c r="T34" s="7">
        <f t="shared" si="4"/>
        <v>5</v>
      </c>
      <c r="U34" s="7">
        <f t="shared" si="4"/>
        <v>5</v>
      </c>
      <c r="V34" s="7">
        <f t="shared" si="4"/>
        <v>5</v>
      </c>
      <c r="W34" s="7">
        <f t="shared" si="4"/>
        <v>5</v>
      </c>
      <c r="X34" s="7">
        <f t="shared" si="4"/>
        <v>5</v>
      </c>
      <c r="Y34" s="7">
        <f t="shared" si="4"/>
        <v>5</v>
      </c>
      <c r="Z34" s="7">
        <f t="shared" si="4"/>
        <v>5</v>
      </c>
      <c r="AA34" s="7">
        <f t="shared" si="4"/>
        <v>4</v>
      </c>
      <c r="AB34" s="7">
        <f t="shared" si="4"/>
        <v>5</v>
      </c>
      <c r="AC34" s="7">
        <f t="shared" si="4"/>
        <v>4</v>
      </c>
      <c r="AD34" s="7">
        <f t="shared" si="4"/>
        <v>4</v>
      </c>
      <c r="AE34" s="7">
        <f t="shared" si="4"/>
        <v>4</v>
      </c>
      <c r="AF34" s="7">
        <f t="shared" si="4"/>
        <v>3</v>
      </c>
      <c r="AG34" s="7">
        <f t="shared" si="4"/>
        <v>5</v>
      </c>
      <c r="AH34" s="7">
        <f t="shared" si="4"/>
        <v>4</v>
      </c>
      <c r="AI34" s="7">
        <f t="shared" si="4"/>
        <v>5</v>
      </c>
      <c r="AJ34" s="7">
        <f t="shared" si="4"/>
        <v>5</v>
      </c>
      <c r="AK34" s="7">
        <f t="shared" si="4"/>
        <v>1</v>
      </c>
      <c r="AL34" s="7">
        <f t="shared" si="4"/>
        <v>4</v>
      </c>
      <c r="AM34" s="7">
        <f t="shared" si="4"/>
        <v>4</v>
      </c>
      <c r="AN34" s="7">
        <f t="shared" si="4"/>
        <v>4</v>
      </c>
      <c r="AO34" s="7">
        <f t="shared" si="4"/>
        <v>4</v>
      </c>
      <c r="AP34" s="7">
        <f t="shared" si="4"/>
        <v>4</v>
      </c>
      <c r="AQ34" s="7">
        <f t="shared" si="4"/>
        <v>4</v>
      </c>
      <c r="AR34" s="7">
        <f t="shared" si="4"/>
        <v>4</v>
      </c>
      <c r="AS34" s="7">
        <f t="shared" si="4"/>
        <v>4</v>
      </c>
      <c r="AT34" s="7">
        <f t="shared" si="4"/>
        <v>4</v>
      </c>
      <c r="AU34" s="7">
        <f t="shared" si="4"/>
        <v>5</v>
      </c>
      <c r="AV34" s="7">
        <f t="shared" si="4"/>
        <v>5</v>
      </c>
      <c r="AW34" s="7">
        <f t="shared" si="4"/>
        <v>5</v>
      </c>
      <c r="AX34" s="7">
        <f t="shared" si="4"/>
        <v>5</v>
      </c>
      <c r="AY34" s="7">
        <f t="shared" si="4"/>
        <v>0</v>
      </c>
      <c r="AZ34" s="7">
        <f t="shared" si="4"/>
        <v>0</v>
      </c>
      <c r="BA34" s="7">
        <f t="shared" si="4"/>
        <v>0</v>
      </c>
      <c r="BB34" s="7">
        <f t="shared" si="4"/>
        <v>4</v>
      </c>
      <c r="BC34" s="7">
        <f t="shared" si="4"/>
        <v>5</v>
      </c>
    </row>
    <row r="35" spans="1:55" ht="18" customHeight="1">
      <c r="A35" s="44" t="s">
        <v>58</v>
      </c>
      <c r="B35" s="1">
        <v>3</v>
      </c>
      <c r="C35" s="1">
        <v>1</v>
      </c>
      <c r="D35" s="1">
        <v>3</v>
      </c>
      <c r="E35" s="1">
        <v>3</v>
      </c>
      <c r="F35" s="1">
        <v>3</v>
      </c>
      <c r="G35" s="1">
        <v>3</v>
      </c>
      <c r="H35" s="1">
        <v>3</v>
      </c>
      <c r="I35" s="1">
        <v>2</v>
      </c>
      <c r="J35" s="1">
        <v>3</v>
      </c>
      <c r="K35" s="1">
        <v>3</v>
      </c>
      <c r="L35" s="1">
        <v>3</v>
      </c>
      <c r="M35" s="1">
        <v>2</v>
      </c>
      <c r="N35" s="1">
        <v>3</v>
      </c>
      <c r="O35" s="1">
        <v>3</v>
      </c>
      <c r="P35" s="1">
        <v>3</v>
      </c>
      <c r="Q35" s="1">
        <v>3</v>
      </c>
      <c r="R35" s="1">
        <v>3</v>
      </c>
      <c r="S35" s="6">
        <v>3</v>
      </c>
      <c r="T35" s="6">
        <v>3</v>
      </c>
      <c r="U35" s="6">
        <v>3</v>
      </c>
      <c r="V35" s="6">
        <v>3</v>
      </c>
      <c r="W35" s="6">
        <v>3</v>
      </c>
      <c r="X35" s="6">
        <v>3</v>
      </c>
      <c r="Y35" s="6">
        <v>3</v>
      </c>
      <c r="Z35" s="6">
        <v>3</v>
      </c>
      <c r="AA35" s="6">
        <v>3</v>
      </c>
      <c r="AB35" s="6">
        <v>3</v>
      </c>
      <c r="AC35" s="6">
        <v>3</v>
      </c>
      <c r="AD35" s="6">
        <v>3</v>
      </c>
      <c r="AE35" s="6">
        <v>3</v>
      </c>
      <c r="AF35" s="6">
        <v>2</v>
      </c>
      <c r="AG35" s="1">
        <v>3</v>
      </c>
      <c r="AH35" s="1">
        <v>2</v>
      </c>
      <c r="AI35" s="1">
        <v>3</v>
      </c>
      <c r="AJ35" s="1">
        <v>3</v>
      </c>
      <c r="AK35" s="1">
        <v>0</v>
      </c>
      <c r="AL35" s="1">
        <v>3</v>
      </c>
      <c r="AM35" s="17">
        <v>3</v>
      </c>
      <c r="AN35" s="17">
        <v>3</v>
      </c>
      <c r="AO35" s="17">
        <v>3</v>
      </c>
      <c r="AP35" s="17">
        <v>3</v>
      </c>
      <c r="AQ35" s="19">
        <v>3</v>
      </c>
      <c r="AR35" s="50">
        <v>3</v>
      </c>
      <c r="AS35" s="1">
        <v>3</v>
      </c>
      <c r="AT35" s="1">
        <v>3</v>
      </c>
      <c r="AU35" s="1">
        <v>3</v>
      </c>
      <c r="AV35" s="1">
        <v>3</v>
      </c>
      <c r="AW35" s="1">
        <v>3</v>
      </c>
      <c r="AX35" s="1">
        <v>3</v>
      </c>
      <c r="AY35" s="1">
        <v>0</v>
      </c>
      <c r="AZ35" s="1">
        <v>0</v>
      </c>
      <c r="BA35" s="1">
        <v>0</v>
      </c>
      <c r="BB35" s="1">
        <v>3</v>
      </c>
      <c r="BC35" s="1">
        <v>3</v>
      </c>
    </row>
    <row r="36" spans="1:55" ht="18" customHeight="1">
      <c r="A36" s="10" t="s">
        <v>59</v>
      </c>
      <c r="B36" s="5">
        <v>2</v>
      </c>
      <c r="C36" s="5">
        <v>1</v>
      </c>
      <c r="D36" s="5">
        <v>2</v>
      </c>
      <c r="E36" s="5">
        <v>1</v>
      </c>
      <c r="F36" s="5">
        <v>1</v>
      </c>
      <c r="G36" s="5">
        <v>1</v>
      </c>
      <c r="H36" s="5">
        <v>2</v>
      </c>
      <c r="I36" s="5">
        <v>0</v>
      </c>
      <c r="J36" s="5">
        <v>1</v>
      </c>
      <c r="K36" s="5">
        <v>2</v>
      </c>
      <c r="L36" s="5">
        <v>2</v>
      </c>
      <c r="M36" s="5">
        <v>2</v>
      </c>
      <c r="N36" s="5">
        <v>2</v>
      </c>
      <c r="O36" s="5">
        <v>2</v>
      </c>
      <c r="P36" s="5">
        <v>2</v>
      </c>
      <c r="Q36" s="5">
        <v>2</v>
      </c>
      <c r="R36" s="5">
        <v>2</v>
      </c>
      <c r="S36" s="15">
        <v>2</v>
      </c>
      <c r="T36" s="15">
        <v>2</v>
      </c>
      <c r="U36" s="6">
        <v>2</v>
      </c>
      <c r="V36" s="15">
        <v>2</v>
      </c>
      <c r="W36" s="15">
        <v>2</v>
      </c>
      <c r="X36" s="15">
        <v>2</v>
      </c>
      <c r="Y36" s="15">
        <v>2</v>
      </c>
      <c r="Z36" s="15">
        <v>2</v>
      </c>
      <c r="AA36" s="15">
        <v>1</v>
      </c>
      <c r="AB36" s="15">
        <v>2</v>
      </c>
      <c r="AC36" s="15">
        <v>1</v>
      </c>
      <c r="AD36" s="15">
        <v>1</v>
      </c>
      <c r="AE36" s="15">
        <v>1</v>
      </c>
      <c r="AF36" s="15">
        <v>1</v>
      </c>
      <c r="AG36" s="5">
        <v>2</v>
      </c>
      <c r="AH36" s="5">
        <v>2</v>
      </c>
      <c r="AI36" s="5">
        <v>2</v>
      </c>
      <c r="AJ36" s="5">
        <v>2</v>
      </c>
      <c r="AK36" s="5">
        <v>1</v>
      </c>
      <c r="AL36" s="5">
        <v>1</v>
      </c>
      <c r="AM36" s="5">
        <v>1</v>
      </c>
      <c r="AN36" s="5">
        <v>1</v>
      </c>
      <c r="AO36" s="5">
        <v>1</v>
      </c>
      <c r="AP36" s="9">
        <v>1</v>
      </c>
      <c r="AQ36" s="35">
        <v>1</v>
      </c>
      <c r="AR36" s="47">
        <v>1</v>
      </c>
      <c r="AS36" s="15">
        <v>1</v>
      </c>
      <c r="AT36" s="5">
        <v>1</v>
      </c>
      <c r="AU36" s="5">
        <v>2</v>
      </c>
      <c r="AV36" s="5">
        <v>2</v>
      </c>
      <c r="AW36" s="5">
        <v>2</v>
      </c>
      <c r="AX36" s="5">
        <v>2</v>
      </c>
      <c r="AY36" s="5">
        <v>0</v>
      </c>
      <c r="AZ36" s="5">
        <v>0</v>
      </c>
      <c r="BA36" s="5">
        <v>0</v>
      </c>
      <c r="BB36" s="5">
        <v>1</v>
      </c>
      <c r="BC36" s="5">
        <v>2</v>
      </c>
    </row>
    <row r="37" spans="1:55" ht="18" customHeight="1">
      <c r="A37" s="58" t="s">
        <v>60</v>
      </c>
      <c r="B37" s="29">
        <f>SUM(B38:B43)</f>
        <v>14</v>
      </c>
      <c r="C37" s="7">
        <f>SUM(C38:C43)</f>
        <v>6</v>
      </c>
      <c r="D37" s="7">
        <f t="shared" ref="D37:BC37" si="5">SUM(D38:D43)</f>
        <v>12</v>
      </c>
      <c r="E37" s="7">
        <f t="shared" si="5"/>
        <v>9</v>
      </c>
      <c r="F37" s="7">
        <f t="shared" si="5"/>
        <v>8</v>
      </c>
      <c r="G37" s="7">
        <f t="shared" si="5"/>
        <v>8</v>
      </c>
      <c r="H37" s="7">
        <f t="shared" si="5"/>
        <v>6</v>
      </c>
      <c r="I37" s="7">
        <f t="shared" si="5"/>
        <v>5</v>
      </c>
      <c r="J37" s="7">
        <f t="shared" si="5"/>
        <v>5</v>
      </c>
      <c r="K37" s="7">
        <f t="shared" si="5"/>
        <v>1</v>
      </c>
      <c r="L37" s="7">
        <f t="shared" si="5"/>
        <v>2</v>
      </c>
      <c r="M37" s="7">
        <f>SUM(M38:M43)</f>
        <v>11</v>
      </c>
      <c r="N37" s="7">
        <f t="shared" si="5"/>
        <v>1</v>
      </c>
      <c r="O37" s="7">
        <f t="shared" si="5"/>
        <v>1</v>
      </c>
      <c r="P37" s="7">
        <f t="shared" si="5"/>
        <v>1</v>
      </c>
      <c r="Q37" s="7">
        <f t="shared" si="5"/>
        <v>1</v>
      </c>
      <c r="R37" s="7">
        <f t="shared" si="5"/>
        <v>8</v>
      </c>
      <c r="S37" s="7">
        <f t="shared" si="5"/>
        <v>5</v>
      </c>
      <c r="T37" s="7">
        <f t="shared" si="5"/>
        <v>6</v>
      </c>
      <c r="U37" s="7">
        <f t="shared" si="5"/>
        <v>9</v>
      </c>
      <c r="V37" s="7">
        <f t="shared" si="5"/>
        <v>6</v>
      </c>
      <c r="W37" s="7">
        <f t="shared" si="5"/>
        <v>8</v>
      </c>
      <c r="X37" s="7">
        <f t="shared" si="5"/>
        <v>9</v>
      </c>
      <c r="Y37" s="7">
        <f t="shared" si="5"/>
        <v>9</v>
      </c>
      <c r="Z37" s="7">
        <f t="shared" si="5"/>
        <v>9</v>
      </c>
      <c r="AA37" s="7">
        <f t="shared" si="5"/>
        <v>5</v>
      </c>
      <c r="AB37" s="7">
        <f t="shared" si="5"/>
        <v>8</v>
      </c>
      <c r="AC37" s="7">
        <f t="shared" si="5"/>
        <v>5</v>
      </c>
      <c r="AD37" s="7">
        <f t="shared" si="5"/>
        <v>5</v>
      </c>
      <c r="AE37" s="7">
        <f t="shared" si="5"/>
        <v>5</v>
      </c>
      <c r="AF37" s="7">
        <f t="shared" si="5"/>
        <v>6</v>
      </c>
      <c r="AG37" s="7">
        <f t="shared" si="5"/>
        <v>11</v>
      </c>
      <c r="AH37" s="7">
        <f t="shared" si="5"/>
        <v>11</v>
      </c>
      <c r="AI37" s="7">
        <f t="shared" si="5"/>
        <v>4</v>
      </c>
      <c r="AJ37" s="7">
        <f t="shared" si="5"/>
        <v>4</v>
      </c>
      <c r="AK37" s="7">
        <f t="shared" si="5"/>
        <v>4</v>
      </c>
      <c r="AL37" s="7">
        <f t="shared" si="5"/>
        <v>5</v>
      </c>
      <c r="AM37" s="7">
        <f t="shared" si="5"/>
        <v>5</v>
      </c>
      <c r="AN37" s="7">
        <f t="shared" si="5"/>
        <v>6</v>
      </c>
      <c r="AO37" s="7">
        <f t="shared" si="5"/>
        <v>6</v>
      </c>
      <c r="AP37" s="7">
        <f t="shared" si="5"/>
        <v>9</v>
      </c>
      <c r="AQ37" s="7">
        <f t="shared" si="5"/>
        <v>3</v>
      </c>
      <c r="AR37" s="7">
        <f t="shared" si="5"/>
        <v>7</v>
      </c>
      <c r="AS37" s="7">
        <f t="shared" si="5"/>
        <v>6</v>
      </c>
      <c r="AT37" s="7">
        <f t="shared" si="5"/>
        <v>9</v>
      </c>
      <c r="AU37" s="7">
        <f t="shared" si="5"/>
        <v>4</v>
      </c>
      <c r="AV37" s="7">
        <f t="shared" si="5"/>
        <v>12</v>
      </c>
      <c r="AW37" s="7">
        <f t="shared" si="5"/>
        <v>9</v>
      </c>
      <c r="AX37" s="7">
        <f t="shared" si="5"/>
        <v>10</v>
      </c>
      <c r="AY37" s="7">
        <f t="shared" si="5"/>
        <v>7</v>
      </c>
      <c r="AZ37" s="7">
        <f t="shared" si="5"/>
        <v>2</v>
      </c>
      <c r="BA37" s="7">
        <f t="shared" si="5"/>
        <v>2</v>
      </c>
      <c r="BB37" s="7">
        <f t="shared" si="5"/>
        <v>7</v>
      </c>
      <c r="BC37" s="7">
        <f t="shared" si="5"/>
        <v>8</v>
      </c>
    </row>
    <row r="38" spans="1:55" ht="18" customHeight="1">
      <c r="A38" s="10" t="s">
        <v>61</v>
      </c>
      <c r="B38" s="5">
        <v>3</v>
      </c>
      <c r="C38" s="5">
        <v>2</v>
      </c>
      <c r="D38" s="5">
        <v>3</v>
      </c>
      <c r="E38" s="5">
        <v>2</v>
      </c>
      <c r="F38" s="5">
        <v>2</v>
      </c>
      <c r="G38" s="5">
        <v>3</v>
      </c>
      <c r="H38" s="5">
        <v>2</v>
      </c>
      <c r="I38" s="5">
        <v>1</v>
      </c>
      <c r="J38" s="5">
        <v>1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15">
        <v>3</v>
      </c>
      <c r="T38" s="15">
        <v>3</v>
      </c>
      <c r="U38" s="15">
        <v>3</v>
      </c>
      <c r="V38" s="15">
        <v>3</v>
      </c>
      <c r="W38" s="15">
        <v>3</v>
      </c>
      <c r="X38" s="15">
        <v>3</v>
      </c>
      <c r="Y38" s="15">
        <v>3</v>
      </c>
      <c r="Z38" s="15">
        <v>3</v>
      </c>
      <c r="AA38" s="15">
        <v>3</v>
      </c>
      <c r="AB38" s="15">
        <v>3</v>
      </c>
      <c r="AC38" s="15">
        <v>3</v>
      </c>
      <c r="AD38" s="15">
        <v>3</v>
      </c>
      <c r="AE38" s="15">
        <v>3</v>
      </c>
      <c r="AF38" s="15">
        <v>3</v>
      </c>
      <c r="AG38" s="5">
        <v>3</v>
      </c>
      <c r="AH38" s="5">
        <v>3</v>
      </c>
      <c r="AI38" s="5">
        <v>2</v>
      </c>
      <c r="AJ38" s="5">
        <v>2</v>
      </c>
      <c r="AK38" s="5">
        <v>1</v>
      </c>
      <c r="AL38" s="5">
        <v>2</v>
      </c>
      <c r="AM38" s="5">
        <v>2</v>
      </c>
      <c r="AN38" s="5">
        <v>2</v>
      </c>
      <c r="AO38" s="5">
        <v>2</v>
      </c>
      <c r="AP38" s="5">
        <v>3</v>
      </c>
      <c r="AQ38" s="62">
        <v>1</v>
      </c>
      <c r="AR38" s="2">
        <v>2</v>
      </c>
      <c r="AS38" s="15">
        <v>3</v>
      </c>
      <c r="AT38" s="5">
        <v>3</v>
      </c>
      <c r="AU38" s="5">
        <v>2</v>
      </c>
      <c r="AV38" s="5">
        <v>3</v>
      </c>
      <c r="AW38" s="5">
        <v>3</v>
      </c>
      <c r="AX38" s="5">
        <v>3</v>
      </c>
      <c r="AY38" s="5">
        <v>2</v>
      </c>
      <c r="AZ38" s="5">
        <v>1</v>
      </c>
      <c r="BA38" s="5">
        <v>1</v>
      </c>
      <c r="BB38" s="5">
        <v>3</v>
      </c>
      <c r="BC38" s="5">
        <v>3</v>
      </c>
    </row>
    <row r="39" spans="1:55" ht="18" customHeight="1">
      <c r="A39" s="10" t="s">
        <v>62</v>
      </c>
      <c r="B39" s="5">
        <v>3</v>
      </c>
      <c r="C39" s="5">
        <v>1</v>
      </c>
      <c r="D39" s="5">
        <v>3</v>
      </c>
      <c r="E39" s="5">
        <v>3</v>
      </c>
      <c r="F39" s="5">
        <v>3</v>
      </c>
      <c r="G39" s="5">
        <v>1</v>
      </c>
      <c r="H39" s="5">
        <v>1</v>
      </c>
      <c r="I39" s="5">
        <v>1</v>
      </c>
      <c r="J39" s="5">
        <v>1</v>
      </c>
      <c r="K39" s="5">
        <v>0</v>
      </c>
      <c r="L39" s="5">
        <v>0</v>
      </c>
      <c r="M39" s="5">
        <v>3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6">
        <v>3</v>
      </c>
      <c r="AC39" s="15">
        <v>0</v>
      </c>
      <c r="AD39" s="15">
        <v>0</v>
      </c>
      <c r="AE39" s="15">
        <v>0</v>
      </c>
      <c r="AF39" s="15">
        <v>1</v>
      </c>
      <c r="AG39" s="5">
        <v>3</v>
      </c>
      <c r="AH39" s="5">
        <v>3</v>
      </c>
      <c r="AI39" s="5">
        <v>1</v>
      </c>
      <c r="AJ39" s="5">
        <v>1</v>
      </c>
      <c r="AK39" s="5">
        <v>0</v>
      </c>
      <c r="AL39" s="5">
        <v>1</v>
      </c>
      <c r="AM39" s="5">
        <v>1</v>
      </c>
      <c r="AN39" s="5">
        <v>2</v>
      </c>
      <c r="AO39" s="5">
        <v>2</v>
      </c>
      <c r="AP39" s="5">
        <v>1</v>
      </c>
      <c r="AQ39" s="179">
        <v>1</v>
      </c>
      <c r="AR39" s="63">
        <v>2</v>
      </c>
      <c r="AS39" s="15">
        <v>0</v>
      </c>
      <c r="AT39" s="5">
        <v>0</v>
      </c>
      <c r="AU39" s="5">
        <v>0</v>
      </c>
      <c r="AV39" s="5">
        <v>2</v>
      </c>
      <c r="AW39" s="5">
        <v>1</v>
      </c>
      <c r="AX39" s="5">
        <v>3</v>
      </c>
      <c r="AY39" s="5">
        <v>2</v>
      </c>
      <c r="AZ39" s="5">
        <v>0</v>
      </c>
      <c r="BA39" s="5">
        <v>0</v>
      </c>
      <c r="BB39" s="5">
        <v>1</v>
      </c>
      <c r="BC39" s="5">
        <v>0</v>
      </c>
    </row>
    <row r="40" spans="1:55" ht="18" customHeight="1">
      <c r="A40" s="10" t="s">
        <v>63</v>
      </c>
      <c r="B40" s="5">
        <v>3</v>
      </c>
      <c r="C40" s="5">
        <v>3</v>
      </c>
      <c r="D40" s="5">
        <v>3</v>
      </c>
      <c r="E40" s="5">
        <v>3</v>
      </c>
      <c r="F40" s="5">
        <v>2</v>
      </c>
      <c r="G40" s="5">
        <v>2</v>
      </c>
      <c r="H40" s="5">
        <v>3</v>
      </c>
      <c r="I40" s="5">
        <v>3</v>
      </c>
      <c r="J40" s="5">
        <v>3</v>
      </c>
      <c r="K40" s="5">
        <v>0</v>
      </c>
      <c r="L40" s="5">
        <v>1</v>
      </c>
      <c r="M40" s="5">
        <v>2</v>
      </c>
      <c r="N40" s="5">
        <v>0</v>
      </c>
      <c r="O40" s="5">
        <v>0</v>
      </c>
      <c r="P40" s="5">
        <v>0</v>
      </c>
      <c r="Q40" s="5">
        <v>0</v>
      </c>
      <c r="R40" s="5">
        <v>2</v>
      </c>
      <c r="S40" s="15">
        <v>2</v>
      </c>
      <c r="T40" s="15">
        <v>3</v>
      </c>
      <c r="U40" s="15">
        <v>3</v>
      </c>
      <c r="V40" s="15">
        <v>3</v>
      </c>
      <c r="W40" s="15">
        <v>3</v>
      </c>
      <c r="X40" s="15">
        <v>3</v>
      </c>
      <c r="Y40" s="15">
        <v>3</v>
      </c>
      <c r="Z40" s="15">
        <v>3</v>
      </c>
      <c r="AA40" s="15">
        <v>2</v>
      </c>
      <c r="AB40" s="15">
        <v>2</v>
      </c>
      <c r="AC40" s="15">
        <v>2</v>
      </c>
      <c r="AD40" s="15">
        <v>2</v>
      </c>
      <c r="AE40" s="15">
        <v>2</v>
      </c>
      <c r="AF40" s="15">
        <v>2</v>
      </c>
      <c r="AG40" s="5">
        <v>3</v>
      </c>
      <c r="AH40" s="5">
        <v>3</v>
      </c>
      <c r="AI40" s="5">
        <v>1</v>
      </c>
      <c r="AJ40" s="5">
        <v>1</v>
      </c>
      <c r="AK40" s="5">
        <v>2</v>
      </c>
      <c r="AL40" s="5">
        <v>2</v>
      </c>
      <c r="AM40" s="5">
        <v>2</v>
      </c>
      <c r="AN40" s="5">
        <v>2</v>
      </c>
      <c r="AO40" s="5">
        <v>2</v>
      </c>
      <c r="AP40" s="5">
        <v>3</v>
      </c>
      <c r="AQ40" s="31">
        <v>1</v>
      </c>
      <c r="AR40" s="63">
        <v>3</v>
      </c>
      <c r="AS40" s="15">
        <v>2</v>
      </c>
      <c r="AT40" s="5">
        <v>3</v>
      </c>
      <c r="AU40" s="5">
        <v>2</v>
      </c>
      <c r="AV40" s="5">
        <v>3</v>
      </c>
      <c r="AW40" s="5">
        <v>3</v>
      </c>
      <c r="AX40" s="5">
        <v>2</v>
      </c>
      <c r="AY40" s="5">
        <v>2</v>
      </c>
      <c r="AZ40" s="5">
        <v>1</v>
      </c>
      <c r="BA40" s="5">
        <v>1</v>
      </c>
      <c r="BB40" s="5">
        <v>2</v>
      </c>
      <c r="BC40" s="5">
        <v>1</v>
      </c>
    </row>
    <row r="41" spans="1:55" ht="18" customHeight="1">
      <c r="A41" s="10" t="s">
        <v>64</v>
      </c>
      <c r="B41" s="5">
        <v>2</v>
      </c>
      <c r="C41" s="5">
        <v>0</v>
      </c>
      <c r="D41" s="5">
        <v>2</v>
      </c>
      <c r="E41" s="5">
        <v>0</v>
      </c>
      <c r="F41" s="5">
        <v>0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2</v>
      </c>
      <c r="S41" s="15">
        <v>0</v>
      </c>
      <c r="T41" s="15">
        <v>0</v>
      </c>
      <c r="U41" s="15">
        <v>1</v>
      </c>
      <c r="V41" s="15">
        <v>0</v>
      </c>
      <c r="W41" s="15">
        <v>0</v>
      </c>
      <c r="X41" s="15">
        <v>1</v>
      </c>
      <c r="Y41" s="15">
        <v>1</v>
      </c>
      <c r="Z41" s="15">
        <v>1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5">
        <v>1</v>
      </c>
      <c r="AH41" s="5">
        <v>1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1</v>
      </c>
      <c r="AQ41" s="31">
        <v>0</v>
      </c>
      <c r="AR41" s="63">
        <v>0</v>
      </c>
      <c r="AS41" s="15">
        <v>1</v>
      </c>
      <c r="AT41" s="5">
        <v>1</v>
      </c>
      <c r="AU41" s="5">
        <v>0</v>
      </c>
      <c r="AV41" s="5">
        <v>2</v>
      </c>
      <c r="AW41" s="5">
        <v>1</v>
      </c>
      <c r="AX41" s="5">
        <v>1</v>
      </c>
      <c r="AY41" s="5">
        <v>1</v>
      </c>
      <c r="AZ41" s="5">
        <v>0</v>
      </c>
      <c r="BA41" s="5">
        <v>0</v>
      </c>
      <c r="BB41" s="5">
        <v>0</v>
      </c>
      <c r="BC41" s="5">
        <v>2</v>
      </c>
    </row>
    <row r="42" spans="1:55" ht="18" customHeight="1">
      <c r="A42" s="10" t="s">
        <v>65</v>
      </c>
      <c r="B42" s="5">
        <v>2</v>
      </c>
      <c r="C42" s="5">
        <v>0</v>
      </c>
      <c r="D42" s="5">
        <v>1</v>
      </c>
      <c r="E42" s="5">
        <v>1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1</v>
      </c>
      <c r="L42" s="5">
        <v>1</v>
      </c>
      <c r="M42" s="5">
        <v>2</v>
      </c>
      <c r="N42" s="5">
        <v>1</v>
      </c>
      <c r="O42" s="5">
        <v>1</v>
      </c>
      <c r="P42" s="5">
        <v>1</v>
      </c>
      <c r="Q42" s="5">
        <v>1</v>
      </c>
      <c r="R42" s="5">
        <v>2</v>
      </c>
      <c r="S42" s="15">
        <v>0</v>
      </c>
      <c r="T42" s="3"/>
      <c r="U42" s="15">
        <v>2</v>
      </c>
      <c r="V42" s="15">
        <v>0</v>
      </c>
      <c r="W42" s="15">
        <v>2</v>
      </c>
      <c r="X42" s="15">
        <v>2</v>
      </c>
      <c r="Y42" s="15">
        <v>2</v>
      </c>
      <c r="Z42" s="15">
        <v>2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5">
        <v>0</v>
      </c>
      <c r="AH42" s="5">
        <v>1</v>
      </c>
      <c r="AI42" s="5">
        <v>0</v>
      </c>
      <c r="AJ42" s="5">
        <v>0</v>
      </c>
      <c r="AK42" s="5">
        <v>1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31">
        <v>0</v>
      </c>
      <c r="AR42" s="63">
        <v>0</v>
      </c>
      <c r="AS42" s="15">
        <v>0</v>
      </c>
      <c r="AT42" s="5">
        <v>2</v>
      </c>
      <c r="AU42" s="5">
        <v>0</v>
      </c>
      <c r="AV42" s="5">
        <v>2</v>
      </c>
      <c r="AW42" s="5">
        <v>1</v>
      </c>
      <c r="AX42" s="5">
        <v>1</v>
      </c>
      <c r="AY42" s="5">
        <v>0</v>
      </c>
      <c r="AZ42" s="5">
        <v>0</v>
      </c>
      <c r="BA42" s="5">
        <v>0</v>
      </c>
      <c r="BB42" s="5">
        <v>1</v>
      </c>
      <c r="BC42" s="5">
        <v>2</v>
      </c>
    </row>
    <row r="43" spans="1:55" ht="18" customHeight="1">
      <c r="A43" s="10" t="s">
        <v>66</v>
      </c>
      <c r="B43" s="5"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1</v>
      </c>
      <c r="AQ43" s="31">
        <v>0</v>
      </c>
      <c r="AR43" s="63">
        <v>0</v>
      </c>
      <c r="AS43" s="1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</row>
    <row r="44" spans="1:55" ht="18" customHeight="1">
      <c r="A44" s="60" t="s">
        <v>67</v>
      </c>
      <c r="B44" s="61">
        <f>SUM(B37,B34,B28,B22,B12,B6)</f>
        <v>100</v>
      </c>
      <c r="C44" s="61">
        <f t="shared" ref="C44:BC44" si="6">SUM(C37,C34,C28,C22,C12,C6)</f>
        <v>62</v>
      </c>
      <c r="D44" s="61">
        <f t="shared" si="6"/>
        <v>80</v>
      </c>
      <c r="E44" s="61">
        <f t="shared" si="6"/>
        <v>92</v>
      </c>
      <c r="F44" s="61">
        <f t="shared" si="6"/>
        <v>82</v>
      </c>
      <c r="G44" s="61">
        <f t="shared" si="6"/>
        <v>90</v>
      </c>
      <c r="H44" s="61">
        <f t="shared" si="6"/>
        <v>80</v>
      </c>
      <c r="I44" s="61">
        <f t="shared" si="6"/>
        <v>60</v>
      </c>
      <c r="J44" s="61">
        <f t="shared" si="6"/>
        <v>64</v>
      </c>
      <c r="K44" s="61">
        <f t="shared" si="6"/>
        <v>57</v>
      </c>
      <c r="L44" s="61">
        <f t="shared" si="6"/>
        <v>68</v>
      </c>
      <c r="M44" s="61">
        <f>SUM(M37,M34,M28,M22,M12,M6)</f>
        <v>91</v>
      </c>
      <c r="N44" s="61">
        <f t="shared" si="6"/>
        <v>67</v>
      </c>
      <c r="O44" s="61">
        <f t="shared" si="6"/>
        <v>67</v>
      </c>
      <c r="P44" s="61">
        <f t="shared" si="6"/>
        <v>67</v>
      </c>
      <c r="Q44" s="61">
        <f t="shared" si="6"/>
        <v>67</v>
      </c>
      <c r="R44" s="61">
        <f t="shared" si="6"/>
        <v>84</v>
      </c>
      <c r="S44" s="61">
        <f t="shared" si="6"/>
        <v>82</v>
      </c>
      <c r="T44" s="61">
        <f t="shared" si="6"/>
        <v>86</v>
      </c>
      <c r="U44" s="61">
        <f t="shared" si="6"/>
        <v>92</v>
      </c>
      <c r="V44" s="61">
        <f t="shared" si="6"/>
        <v>86</v>
      </c>
      <c r="W44" s="61">
        <f t="shared" si="6"/>
        <v>89</v>
      </c>
      <c r="X44" s="61">
        <f t="shared" si="6"/>
        <v>91</v>
      </c>
      <c r="Y44" s="61">
        <f t="shared" si="6"/>
        <v>92</v>
      </c>
      <c r="Z44" s="61">
        <f t="shared" si="6"/>
        <v>89</v>
      </c>
      <c r="AA44" s="61">
        <f t="shared" si="6"/>
        <v>86</v>
      </c>
      <c r="AB44" s="61">
        <f t="shared" si="6"/>
        <v>85</v>
      </c>
      <c r="AC44" s="61">
        <f t="shared" si="6"/>
        <v>77</v>
      </c>
      <c r="AD44" s="61">
        <f t="shared" si="6"/>
        <v>74</v>
      </c>
      <c r="AE44" s="61">
        <f t="shared" si="6"/>
        <v>75</v>
      </c>
      <c r="AF44" s="61">
        <f t="shared" si="6"/>
        <v>78</v>
      </c>
      <c r="AG44" s="61">
        <f t="shared" si="6"/>
        <v>69</v>
      </c>
      <c r="AH44" s="61">
        <f t="shared" si="6"/>
        <v>74</v>
      </c>
      <c r="AI44" s="61">
        <f t="shared" si="6"/>
        <v>74</v>
      </c>
      <c r="AJ44" s="61">
        <f t="shared" si="6"/>
        <v>78</v>
      </c>
      <c r="AK44" s="61">
        <f t="shared" si="6"/>
        <v>42</v>
      </c>
      <c r="AL44" s="61">
        <f t="shared" si="6"/>
        <v>71</v>
      </c>
      <c r="AM44" s="61">
        <f t="shared" si="6"/>
        <v>76</v>
      </c>
      <c r="AN44" s="61">
        <f t="shared" si="6"/>
        <v>75</v>
      </c>
      <c r="AO44" s="61">
        <f t="shared" si="6"/>
        <v>78</v>
      </c>
      <c r="AP44" s="61">
        <f t="shared" si="6"/>
        <v>61</v>
      </c>
      <c r="AQ44" s="61">
        <f t="shared" si="6"/>
        <v>83</v>
      </c>
      <c r="AR44" s="61">
        <f t="shared" si="6"/>
        <v>93</v>
      </c>
      <c r="AS44" s="61">
        <f t="shared" si="6"/>
        <v>89</v>
      </c>
      <c r="AT44" s="61">
        <f t="shared" si="6"/>
        <v>62.5</v>
      </c>
      <c r="AU44" s="61">
        <f t="shared" si="6"/>
        <v>81.5</v>
      </c>
      <c r="AV44" s="61">
        <f t="shared" si="6"/>
        <v>66</v>
      </c>
      <c r="AW44" s="61">
        <f t="shared" si="6"/>
        <v>76</v>
      </c>
      <c r="AX44" s="61">
        <f t="shared" si="6"/>
        <v>58</v>
      </c>
      <c r="AY44" s="61">
        <f t="shared" si="6"/>
        <v>56</v>
      </c>
      <c r="AZ44" s="61">
        <f t="shared" si="6"/>
        <v>51</v>
      </c>
      <c r="BA44" s="61">
        <f t="shared" si="6"/>
        <v>50</v>
      </c>
      <c r="BB44" s="61">
        <f t="shared" si="6"/>
        <v>57</v>
      </c>
      <c r="BC44" s="61">
        <f t="shared" si="6"/>
        <v>65</v>
      </c>
    </row>
    <row r="45" spans="1:55" ht="18" customHeight="1">
      <c r="A45" s="52" t="s">
        <v>342</v>
      </c>
      <c r="B45" s="8">
        <f>B6</f>
        <v>33</v>
      </c>
      <c r="C45" s="8">
        <f t="shared" ref="C45:BC45" si="7">C6</f>
        <v>23</v>
      </c>
      <c r="D45" s="8">
        <f t="shared" si="7"/>
        <v>23</v>
      </c>
      <c r="E45" s="8">
        <f t="shared" si="7"/>
        <v>33</v>
      </c>
      <c r="F45" s="8">
        <f t="shared" si="7"/>
        <v>33</v>
      </c>
      <c r="G45" s="8">
        <f t="shared" si="7"/>
        <v>33</v>
      </c>
      <c r="H45" s="8">
        <f t="shared" si="7"/>
        <v>33</v>
      </c>
      <c r="I45" s="8">
        <f t="shared" si="7"/>
        <v>20</v>
      </c>
      <c r="J45" s="8">
        <f t="shared" si="7"/>
        <v>20</v>
      </c>
      <c r="K45" s="8">
        <f t="shared" si="7"/>
        <v>20</v>
      </c>
      <c r="L45" s="8">
        <f t="shared" si="7"/>
        <v>27</v>
      </c>
      <c r="M45" s="8">
        <f>M6</f>
        <v>33</v>
      </c>
      <c r="N45" s="8">
        <f t="shared" si="7"/>
        <v>25</v>
      </c>
      <c r="O45" s="8">
        <f t="shared" si="7"/>
        <v>25</v>
      </c>
      <c r="P45" s="8">
        <f t="shared" si="7"/>
        <v>25</v>
      </c>
      <c r="Q45" s="8">
        <f t="shared" si="7"/>
        <v>25</v>
      </c>
      <c r="R45" s="8">
        <f t="shared" si="7"/>
        <v>32</v>
      </c>
      <c r="S45" s="8">
        <f t="shared" si="7"/>
        <v>32</v>
      </c>
      <c r="T45" s="8">
        <f t="shared" si="7"/>
        <v>32</v>
      </c>
      <c r="U45" s="8">
        <f t="shared" si="7"/>
        <v>33</v>
      </c>
      <c r="V45" s="8">
        <f t="shared" si="7"/>
        <v>32</v>
      </c>
      <c r="W45" s="8">
        <f t="shared" si="7"/>
        <v>33</v>
      </c>
      <c r="X45" s="8">
        <f t="shared" si="7"/>
        <v>32</v>
      </c>
      <c r="Y45" s="8">
        <f t="shared" si="7"/>
        <v>33</v>
      </c>
      <c r="Z45" s="8">
        <f t="shared" si="7"/>
        <v>33</v>
      </c>
      <c r="AA45" s="8">
        <f t="shared" si="7"/>
        <v>33</v>
      </c>
      <c r="AB45" s="8">
        <f t="shared" si="7"/>
        <v>32</v>
      </c>
      <c r="AC45" s="8">
        <f t="shared" si="7"/>
        <v>33</v>
      </c>
      <c r="AD45" s="8">
        <f t="shared" si="7"/>
        <v>32</v>
      </c>
      <c r="AE45" s="8">
        <f t="shared" si="7"/>
        <v>32</v>
      </c>
      <c r="AF45" s="8">
        <f t="shared" si="7"/>
        <v>29</v>
      </c>
      <c r="AG45" s="8">
        <f t="shared" si="7"/>
        <v>28</v>
      </c>
      <c r="AH45" s="8">
        <f t="shared" si="7"/>
        <v>32</v>
      </c>
      <c r="AI45" s="8">
        <f t="shared" si="7"/>
        <v>31</v>
      </c>
      <c r="AJ45" s="8">
        <f t="shared" si="7"/>
        <v>31</v>
      </c>
      <c r="AK45" s="8">
        <f t="shared" si="7"/>
        <v>18</v>
      </c>
      <c r="AL45" s="8">
        <f t="shared" si="7"/>
        <v>30</v>
      </c>
      <c r="AM45" s="8">
        <f t="shared" si="7"/>
        <v>32</v>
      </c>
      <c r="AN45" s="8">
        <f t="shared" si="7"/>
        <v>29</v>
      </c>
      <c r="AO45" s="8">
        <f t="shared" si="7"/>
        <v>31</v>
      </c>
      <c r="AP45" s="8">
        <f t="shared" si="7"/>
        <v>20</v>
      </c>
      <c r="AQ45" s="8">
        <f t="shared" si="7"/>
        <v>33</v>
      </c>
      <c r="AR45" s="8">
        <f t="shared" si="7"/>
        <v>33</v>
      </c>
      <c r="AS45" s="8">
        <f t="shared" si="7"/>
        <v>32</v>
      </c>
      <c r="AT45" s="8">
        <f t="shared" si="7"/>
        <v>26.5</v>
      </c>
      <c r="AU45" s="8">
        <f t="shared" si="7"/>
        <v>31.5</v>
      </c>
      <c r="AV45" s="8">
        <f t="shared" si="7"/>
        <v>22</v>
      </c>
      <c r="AW45" s="8">
        <f t="shared" si="7"/>
        <v>29</v>
      </c>
      <c r="AX45" s="8">
        <f t="shared" si="7"/>
        <v>20</v>
      </c>
      <c r="AY45" s="8">
        <f t="shared" si="7"/>
        <v>20</v>
      </c>
      <c r="AZ45" s="8">
        <f t="shared" si="7"/>
        <v>20</v>
      </c>
      <c r="BA45" s="8">
        <f t="shared" si="7"/>
        <v>20</v>
      </c>
      <c r="BB45" s="8">
        <f t="shared" si="7"/>
        <v>23</v>
      </c>
      <c r="BC45" s="8">
        <f t="shared" si="7"/>
        <v>25</v>
      </c>
    </row>
    <row r="46" spans="1:55" ht="18" customHeight="1">
      <c r="A46" s="56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</row>
    <row r="47" spans="1:55" ht="18" customHeight="1">
      <c r="A47" s="41" t="s">
        <v>69</v>
      </c>
      <c r="B47" s="36">
        <f>SUM(B48:B53)</f>
        <v>-36</v>
      </c>
      <c r="C47" s="36">
        <f t="shared" ref="C47:BC47" si="8">SUM(C48:C53)</f>
        <v>-1</v>
      </c>
      <c r="D47" s="36">
        <f t="shared" si="8"/>
        <v>-3</v>
      </c>
      <c r="E47" s="36">
        <f t="shared" si="8"/>
        <v>0</v>
      </c>
      <c r="F47" s="36">
        <f t="shared" si="8"/>
        <v>0</v>
      </c>
      <c r="G47" s="36">
        <f t="shared" si="8"/>
        <v>-2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36">
        <f>SUM(M48:M53)</f>
        <v>0</v>
      </c>
      <c r="N47" s="36">
        <f t="shared" si="8"/>
        <v>0</v>
      </c>
      <c r="O47" s="36">
        <f t="shared" si="8"/>
        <v>0</v>
      </c>
      <c r="P47" s="36">
        <f t="shared" si="8"/>
        <v>0</v>
      </c>
      <c r="Q47" s="36">
        <f t="shared" si="8"/>
        <v>0</v>
      </c>
      <c r="R47" s="36">
        <f t="shared" si="8"/>
        <v>0</v>
      </c>
      <c r="S47" s="36">
        <f t="shared" si="8"/>
        <v>-5</v>
      </c>
      <c r="T47" s="36">
        <f t="shared" si="8"/>
        <v>-3</v>
      </c>
      <c r="U47" s="36">
        <f t="shared" si="8"/>
        <v>-3</v>
      </c>
      <c r="V47" s="36">
        <f t="shared" si="8"/>
        <v>-3</v>
      </c>
      <c r="W47" s="36">
        <f t="shared" si="8"/>
        <v>-3</v>
      </c>
      <c r="X47" s="36">
        <f t="shared" si="8"/>
        <v>-3</v>
      </c>
      <c r="Y47" s="36">
        <f t="shared" si="8"/>
        <v>-3</v>
      </c>
      <c r="Z47" s="36">
        <f t="shared" si="8"/>
        <v>-3</v>
      </c>
      <c r="AA47" s="36">
        <f t="shared" si="8"/>
        <v>-4</v>
      </c>
      <c r="AB47" s="36">
        <f t="shared" si="8"/>
        <v>0</v>
      </c>
      <c r="AC47" s="36">
        <f t="shared" si="8"/>
        <v>0</v>
      </c>
      <c r="AD47" s="36">
        <f t="shared" si="8"/>
        <v>-7</v>
      </c>
      <c r="AE47" s="36">
        <f t="shared" si="8"/>
        <v>-7</v>
      </c>
      <c r="AF47" s="36">
        <f t="shared" si="8"/>
        <v>-4</v>
      </c>
      <c r="AG47" s="36">
        <f t="shared" si="8"/>
        <v>0</v>
      </c>
      <c r="AH47" s="36">
        <f t="shared" si="8"/>
        <v>-1</v>
      </c>
      <c r="AI47" s="36">
        <f t="shared" si="8"/>
        <v>-6</v>
      </c>
      <c r="AJ47" s="36">
        <f t="shared" si="8"/>
        <v>-6</v>
      </c>
      <c r="AK47" s="36">
        <f t="shared" si="8"/>
        <v>-12</v>
      </c>
      <c r="AL47" s="36">
        <f t="shared" si="8"/>
        <v>-10</v>
      </c>
      <c r="AM47" s="36">
        <f t="shared" si="8"/>
        <v>-3</v>
      </c>
      <c r="AN47" s="36">
        <f t="shared" si="8"/>
        <v>0</v>
      </c>
      <c r="AO47" s="36">
        <f t="shared" si="8"/>
        <v>0</v>
      </c>
      <c r="AP47" s="36">
        <f t="shared" si="8"/>
        <v>-6</v>
      </c>
      <c r="AQ47" s="36">
        <f t="shared" si="8"/>
        <v>0</v>
      </c>
      <c r="AR47" s="36">
        <f t="shared" si="8"/>
        <v>0</v>
      </c>
      <c r="AS47" s="36">
        <f t="shared" si="8"/>
        <v>-1</v>
      </c>
      <c r="AT47" s="36">
        <f t="shared" si="8"/>
        <v>0</v>
      </c>
      <c r="AU47" s="36">
        <f t="shared" si="8"/>
        <v>-6</v>
      </c>
      <c r="AV47" s="36">
        <f t="shared" si="8"/>
        <v>0</v>
      </c>
      <c r="AW47" s="36">
        <f t="shared" si="8"/>
        <v>0</v>
      </c>
      <c r="AX47" s="36">
        <f t="shared" si="8"/>
        <v>-3</v>
      </c>
      <c r="AY47" s="36">
        <f t="shared" si="8"/>
        <v>0</v>
      </c>
      <c r="AZ47" s="36">
        <f t="shared" si="8"/>
        <v>0</v>
      </c>
      <c r="BA47" s="36">
        <f t="shared" si="8"/>
        <v>0</v>
      </c>
      <c r="BB47" s="36">
        <f t="shared" si="8"/>
        <v>-3</v>
      </c>
      <c r="BC47" s="36">
        <f t="shared" si="8"/>
        <v>0</v>
      </c>
    </row>
    <row r="48" spans="1:55" ht="18" customHeight="1">
      <c r="A48" s="23" t="s">
        <v>70</v>
      </c>
      <c r="B48" s="59">
        <v>-10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-6</v>
      </c>
      <c r="AQ48" s="57">
        <v>0</v>
      </c>
      <c r="AR48" s="57">
        <v>0</v>
      </c>
      <c r="AS48" s="26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-3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</row>
    <row r="49" spans="1:80" ht="36" customHeight="1">
      <c r="A49" s="23" t="s">
        <v>71</v>
      </c>
      <c r="B49" s="59">
        <v>-5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7">
        <v>0</v>
      </c>
      <c r="AR49" s="57">
        <v>0</v>
      </c>
      <c r="AS49" s="26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</row>
    <row r="50" spans="1:80" ht="18" customHeight="1">
      <c r="A50" s="23" t="s">
        <v>72</v>
      </c>
      <c r="B50" s="59">
        <v>-5</v>
      </c>
      <c r="C50" s="59">
        <v>-1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26">
        <v>-3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-1</v>
      </c>
      <c r="AB50" s="26">
        <v>0</v>
      </c>
      <c r="AC50" s="26">
        <v>0</v>
      </c>
      <c r="AD50" s="26">
        <v>-3</v>
      </c>
      <c r="AE50" s="26">
        <v>-3</v>
      </c>
      <c r="AF50" s="26">
        <v>-1</v>
      </c>
      <c r="AG50" s="59">
        <v>0</v>
      </c>
      <c r="AH50" s="59">
        <v>-1</v>
      </c>
      <c r="AI50" s="59">
        <v>0</v>
      </c>
      <c r="AJ50" s="59">
        <v>0</v>
      </c>
      <c r="AK50" s="59">
        <v>-3</v>
      </c>
      <c r="AL50" s="59">
        <v>-3</v>
      </c>
      <c r="AM50" s="59">
        <v>0</v>
      </c>
      <c r="AN50" s="59">
        <v>0</v>
      </c>
      <c r="AO50" s="59">
        <v>0</v>
      </c>
      <c r="AP50" s="59">
        <v>0</v>
      </c>
      <c r="AQ50" s="57">
        <v>0</v>
      </c>
      <c r="AR50" s="57">
        <v>0</v>
      </c>
      <c r="AS50" s="26">
        <v>-1</v>
      </c>
      <c r="AT50" s="59">
        <v>0</v>
      </c>
      <c r="AU50" s="59">
        <v>-3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</row>
    <row r="51" spans="1:80" ht="36" customHeight="1">
      <c r="A51" s="23" t="s">
        <v>73</v>
      </c>
      <c r="B51" s="59">
        <v>-5</v>
      </c>
      <c r="C51" s="59">
        <v>0</v>
      </c>
      <c r="D51" s="59">
        <v>-2</v>
      </c>
      <c r="E51" s="59">
        <v>0</v>
      </c>
      <c r="F51" s="59">
        <v>0</v>
      </c>
      <c r="G51" s="59">
        <v>-1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59">
        <v>0</v>
      </c>
      <c r="AH51" s="59">
        <v>0</v>
      </c>
      <c r="AI51" s="59">
        <v>-1</v>
      </c>
      <c r="AJ51" s="59">
        <v>-1</v>
      </c>
      <c r="AK51" s="59">
        <v>-5</v>
      </c>
      <c r="AL51" s="59">
        <v>-3</v>
      </c>
      <c r="AM51" s="59">
        <v>0</v>
      </c>
      <c r="AN51" s="59">
        <v>0</v>
      </c>
      <c r="AO51" s="59">
        <v>0</v>
      </c>
      <c r="AP51" s="59">
        <v>0</v>
      </c>
      <c r="AQ51" s="57">
        <v>0</v>
      </c>
      <c r="AR51" s="57">
        <v>0</v>
      </c>
      <c r="AS51" s="26">
        <v>0</v>
      </c>
      <c r="AT51" s="59">
        <v>0</v>
      </c>
      <c r="AU51" s="59">
        <v>-3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-3</v>
      </c>
      <c r="BC51" s="59">
        <v>0</v>
      </c>
    </row>
    <row r="52" spans="1:80" ht="18" customHeight="1">
      <c r="A52" s="23" t="s">
        <v>74</v>
      </c>
      <c r="B52" s="59">
        <v>-3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49">
        <v>-1</v>
      </c>
      <c r="T52" s="26">
        <v>-3</v>
      </c>
      <c r="U52" s="26">
        <v>-3</v>
      </c>
      <c r="V52" s="26">
        <v>-3</v>
      </c>
      <c r="W52" s="26">
        <v>-3</v>
      </c>
      <c r="X52" s="26">
        <v>-3</v>
      </c>
      <c r="Y52" s="26">
        <v>-3</v>
      </c>
      <c r="Z52" s="26">
        <v>-3</v>
      </c>
      <c r="AA52" s="26">
        <v>-3</v>
      </c>
      <c r="AB52" s="26">
        <v>0</v>
      </c>
      <c r="AC52" s="26">
        <v>0</v>
      </c>
      <c r="AD52" s="26">
        <v>-3</v>
      </c>
      <c r="AE52" s="26">
        <v>-3</v>
      </c>
      <c r="AF52" s="26">
        <v>-3</v>
      </c>
      <c r="AG52" s="59">
        <v>0</v>
      </c>
      <c r="AH52" s="59">
        <v>0</v>
      </c>
      <c r="AI52" s="59">
        <v>-3</v>
      </c>
      <c r="AJ52" s="59">
        <v>-3</v>
      </c>
      <c r="AK52" s="59">
        <v>-3</v>
      </c>
      <c r="AL52" s="59">
        <v>-3</v>
      </c>
      <c r="AM52" s="59">
        <v>-3</v>
      </c>
      <c r="AN52" s="59">
        <v>0</v>
      </c>
      <c r="AO52" s="59">
        <v>0</v>
      </c>
      <c r="AP52" s="59">
        <v>0</v>
      </c>
      <c r="AQ52" s="57">
        <v>0</v>
      </c>
      <c r="AR52" s="57">
        <v>0</v>
      </c>
      <c r="AS52" s="26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</row>
    <row r="53" spans="1:80" ht="36" customHeight="1">
      <c r="A53" s="23" t="s">
        <v>77</v>
      </c>
      <c r="B53" s="59">
        <v>-8</v>
      </c>
      <c r="C53" s="59">
        <v>0</v>
      </c>
      <c r="D53" s="59">
        <v>-1</v>
      </c>
      <c r="E53" s="59">
        <v>0</v>
      </c>
      <c r="F53" s="59">
        <v>0</v>
      </c>
      <c r="G53" s="59">
        <v>-1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26">
        <v>-1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-1</v>
      </c>
      <c r="AE53" s="26">
        <v>-1</v>
      </c>
      <c r="AF53" s="26">
        <v>0</v>
      </c>
      <c r="AG53" s="59">
        <v>0</v>
      </c>
      <c r="AH53" s="59">
        <v>0</v>
      </c>
      <c r="AI53" s="59">
        <v>-2</v>
      </c>
      <c r="AJ53" s="59">
        <v>-2</v>
      </c>
      <c r="AK53" s="59">
        <v>-1</v>
      </c>
      <c r="AL53" s="59">
        <v>-1</v>
      </c>
      <c r="AM53" s="59">
        <v>0</v>
      </c>
      <c r="AN53" s="59">
        <v>0</v>
      </c>
      <c r="AO53" s="59">
        <v>0</v>
      </c>
      <c r="AP53" s="59">
        <v>0</v>
      </c>
      <c r="AQ53" s="57">
        <v>0</v>
      </c>
      <c r="AR53" s="57">
        <v>0</v>
      </c>
      <c r="AS53" s="26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</row>
    <row r="54" spans="1:80" ht="18.75" customHeight="1" thickBot="1">
      <c r="A54" s="82"/>
      <c r="B54" s="83"/>
      <c r="C54" s="84"/>
      <c r="D54" s="85"/>
      <c r="E54" s="84"/>
      <c r="F54" s="84"/>
      <c r="G54" s="84"/>
      <c r="H54" s="84"/>
      <c r="I54" s="84"/>
      <c r="J54" s="86"/>
      <c r="K54" s="87"/>
      <c r="L54" s="87"/>
      <c r="M54" s="88"/>
      <c r="N54" s="87"/>
      <c r="O54" s="87"/>
      <c r="P54" s="87"/>
      <c r="Q54" s="87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5"/>
      <c r="AH54" s="86"/>
      <c r="AI54" s="87"/>
      <c r="AJ54" s="88"/>
      <c r="AK54" s="85"/>
      <c r="AL54" s="85"/>
      <c r="AM54" s="90"/>
      <c r="AN54" s="90"/>
      <c r="AO54" s="90"/>
      <c r="AP54" s="90"/>
      <c r="AQ54" s="91"/>
      <c r="AR54" s="91"/>
      <c r="AS54" s="84"/>
      <c r="AT54" s="85"/>
      <c r="AU54" s="86"/>
      <c r="AV54" s="87"/>
      <c r="AW54" s="87"/>
      <c r="AX54" s="87"/>
      <c r="AY54" s="87"/>
      <c r="AZ54" s="87"/>
      <c r="BA54" s="87"/>
      <c r="BB54" s="87"/>
      <c r="BC54" s="88"/>
    </row>
    <row r="55" spans="1:80" s="176" customFormat="1" ht="18.75" customHeight="1">
      <c r="A55" s="173" t="s">
        <v>78</v>
      </c>
      <c r="B55" s="174">
        <v>100</v>
      </c>
      <c r="C55" s="175">
        <f>SUM(C44,C47)</f>
        <v>61</v>
      </c>
      <c r="D55" s="175">
        <f t="shared" ref="D55:J55" si="9">SUM(D44,D47)</f>
        <v>77</v>
      </c>
      <c r="E55" s="175">
        <f t="shared" si="9"/>
        <v>92</v>
      </c>
      <c r="F55" s="175">
        <f t="shared" si="9"/>
        <v>82</v>
      </c>
      <c r="G55" s="175">
        <f t="shared" si="9"/>
        <v>88</v>
      </c>
      <c r="H55" s="175">
        <f t="shared" si="9"/>
        <v>80</v>
      </c>
      <c r="I55" s="175">
        <f t="shared" si="9"/>
        <v>60</v>
      </c>
      <c r="J55" s="175">
        <f t="shared" si="9"/>
        <v>64</v>
      </c>
      <c r="K55" s="175">
        <f t="shared" ref="K55:BC55" si="10">SUM(K44,K47)</f>
        <v>57</v>
      </c>
      <c r="L55" s="175">
        <f t="shared" si="10"/>
        <v>68</v>
      </c>
      <c r="M55" s="175">
        <f>SUM(M44,M47)</f>
        <v>91</v>
      </c>
      <c r="N55" s="175">
        <f t="shared" si="10"/>
        <v>67</v>
      </c>
      <c r="O55" s="175">
        <f t="shared" si="10"/>
        <v>67</v>
      </c>
      <c r="P55" s="175">
        <f t="shared" si="10"/>
        <v>67</v>
      </c>
      <c r="Q55" s="175">
        <f t="shared" si="10"/>
        <v>67</v>
      </c>
      <c r="R55" s="175">
        <f t="shared" si="10"/>
        <v>84</v>
      </c>
      <c r="S55" s="175">
        <f t="shared" si="10"/>
        <v>77</v>
      </c>
      <c r="T55" s="175">
        <f t="shared" si="10"/>
        <v>83</v>
      </c>
      <c r="U55" s="175">
        <f t="shared" si="10"/>
        <v>89</v>
      </c>
      <c r="V55" s="175">
        <f t="shared" si="10"/>
        <v>83</v>
      </c>
      <c r="W55" s="175">
        <f t="shared" si="10"/>
        <v>86</v>
      </c>
      <c r="X55" s="175">
        <f t="shared" si="10"/>
        <v>88</v>
      </c>
      <c r="Y55" s="175">
        <f t="shared" si="10"/>
        <v>89</v>
      </c>
      <c r="Z55" s="175">
        <f t="shared" si="10"/>
        <v>86</v>
      </c>
      <c r="AA55" s="175">
        <f t="shared" si="10"/>
        <v>82</v>
      </c>
      <c r="AB55" s="175">
        <f t="shared" si="10"/>
        <v>85</v>
      </c>
      <c r="AC55" s="175">
        <f t="shared" si="10"/>
        <v>77</v>
      </c>
      <c r="AD55" s="175">
        <f t="shared" si="10"/>
        <v>67</v>
      </c>
      <c r="AE55" s="175">
        <f t="shared" si="10"/>
        <v>68</v>
      </c>
      <c r="AF55" s="175">
        <f t="shared" si="10"/>
        <v>74</v>
      </c>
      <c r="AG55" s="175">
        <f t="shared" si="10"/>
        <v>69</v>
      </c>
      <c r="AH55" s="175">
        <f t="shared" si="10"/>
        <v>73</v>
      </c>
      <c r="AI55" s="175">
        <f t="shared" si="10"/>
        <v>68</v>
      </c>
      <c r="AJ55" s="175">
        <f t="shared" si="10"/>
        <v>72</v>
      </c>
      <c r="AK55" s="175">
        <f t="shared" si="10"/>
        <v>30</v>
      </c>
      <c r="AL55" s="175">
        <f t="shared" si="10"/>
        <v>61</v>
      </c>
      <c r="AM55" s="175">
        <f t="shared" si="10"/>
        <v>73</v>
      </c>
      <c r="AN55" s="175">
        <f t="shared" si="10"/>
        <v>75</v>
      </c>
      <c r="AO55" s="175">
        <f t="shared" si="10"/>
        <v>78</v>
      </c>
      <c r="AP55" s="175">
        <f t="shared" si="10"/>
        <v>55</v>
      </c>
      <c r="AQ55" s="175">
        <f t="shared" si="10"/>
        <v>83</v>
      </c>
      <c r="AR55" s="175">
        <f t="shared" si="10"/>
        <v>93</v>
      </c>
      <c r="AS55" s="175">
        <f t="shared" si="10"/>
        <v>88</v>
      </c>
      <c r="AT55" s="175">
        <f t="shared" si="10"/>
        <v>62.5</v>
      </c>
      <c r="AU55" s="175">
        <f t="shared" si="10"/>
        <v>75.5</v>
      </c>
      <c r="AV55" s="175">
        <f t="shared" si="10"/>
        <v>66</v>
      </c>
      <c r="AW55" s="175">
        <f t="shared" si="10"/>
        <v>76</v>
      </c>
      <c r="AX55" s="175">
        <f t="shared" si="10"/>
        <v>55</v>
      </c>
      <c r="AY55" s="175">
        <f t="shared" si="10"/>
        <v>56</v>
      </c>
      <c r="AZ55" s="175">
        <f t="shared" si="10"/>
        <v>51</v>
      </c>
      <c r="BA55" s="175">
        <f t="shared" si="10"/>
        <v>50</v>
      </c>
      <c r="BB55" s="175">
        <f t="shared" si="10"/>
        <v>54</v>
      </c>
      <c r="BC55" s="187">
        <f t="shared" si="10"/>
        <v>65</v>
      </c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</row>
    <row r="56" spans="1:80" s="178" customFormat="1" ht="39" customHeight="1" thickBot="1">
      <c r="A56" s="177"/>
      <c r="B56" s="196" t="s">
        <v>350</v>
      </c>
      <c r="C56" s="185" t="str">
        <f>IF(C45&lt;18,"Not BRT",IF(C55&gt;=85,"Gold",IF(C55&gt;=70,"Silver",IF(C55&gt;=55,"Bronze","Basic BRT"))))</f>
        <v>Bronze</v>
      </c>
      <c r="D56" s="185" t="str">
        <f t="shared" ref="D56:J56" si="11">IF(D45&lt;18,"Not BRT",IF(D55&gt;=85,"Gold",IF(D55&gt;=70,"Silver",IF(D55&gt;=55,"Bronze","Basic BRT"))))</f>
        <v>Silver</v>
      </c>
      <c r="E56" s="185" t="str">
        <f t="shared" si="11"/>
        <v>Gold</v>
      </c>
      <c r="F56" s="185" t="str">
        <f t="shared" si="11"/>
        <v>Silver</v>
      </c>
      <c r="G56" s="185" t="str">
        <f t="shared" si="11"/>
        <v>Gold</v>
      </c>
      <c r="H56" s="185" t="str">
        <f t="shared" si="11"/>
        <v>Silver</v>
      </c>
      <c r="I56" s="185" t="str">
        <f t="shared" si="11"/>
        <v>Bronze</v>
      </c>
      <c r="J56" s="185" t="str">
        <f t="shared" si="11"/>
        <v>Bronze</v>
      </c>
      <c r="K56" s="185" t="str">
        <f t="shared" ref="K56" si="12">IF(K45&lt;18,"Not BRT",IF(K55&gt;=85,"Gold",IF(K55&gt;=70,"Silver",IF(K55&gt;=55,"Bronze","Basic BRT"))))</f>
        <v>Bronze</v>
      </c>
      <c r="L56" s="185" t="str">
        <f t="shared" ref="L56" si="13">IF(L45&lt;18,"Not BRT",IF(L55&gt;=85,"Gold",IF(L55&gt;=70,"Silver",IF(L55&gt;=55,"Bronze","Basic BRT"))))</f>
        <v>Bronze</v>
      </c>
      <c r="M56" s="185" t="str">
        <f>IF(M45&lt;18,"Not BRT",IF(M55&gt;=85,"Gold",IF(M55&gt;=70,"Silver",IF(M55&gt;=55,"Bronze","Basic BRT"))))</f>
        <v>Gold</v>
      </c>
      <c r="N56" s="185" t="str">
        <f t="shared" ref="N56" si="14">IF(N45&lt;18,"Not BRT",IF(N55&gt;=85,"Gold",IF(N55&gt;=70,"Silver",IF(N55&gt;=55,"Bronze","Basic BRT"))))</f>
        <v>Bronze</v>
      </c>
      <c r="O56" s="185" t="str">
        <f t="shared" ref="O56" si="15">IF(O45&lt;18,"Not BRT",IF(O55&gt;=85,"Gold",IF(O55&gt;=70,"Silver",IF(O55&gt;=55,"Bronze","Basic BRT"))))</f>
        <v>Bronze</v>
      </c>
      <c r="P56" s="185" t="str">
        <f t="shared" ref="P56" si="16">IF(P45&lt;18,"Not BRT",IF(P55&gt;=85,"Gold",IF(P55&gt;=70,"Silver",IF(P55&gt;=55,"Bronze","Basic BRT"))))</f>
        <v>Bronze</v>
      </c>
      <c r="Q56" s="185" t="str">
        <f t="shared" ref="Q56" si="17">IF(Q45&lt;18,"Not BRT",IF(Q55&gt;=85,"Gold",IF(Q55&gt;=70,"Silver",IF(Q55&gt;=55,"Bronze","Basic BRT"))))</f>
        <v>Bronze</v>
      </c>
      <c r="R56" s="185" t="str">
        <f t="shared" ref="R56" si="18">IF(R45&lt;18,"Not BRT",IF(R55&gt;=85,"Gold",IF(R55&gt;=70,"Silver",IF(R55&gt;=55,"Bronze","Basic BRT"))))</f>
        <v>Silver</v>
      </c>
      <c r="S56" s="185" t="str">
        <f t="shared" ref="S56" si="19">IF(S45&lt;18,"Not BRT",IF(S55&gt;=85,"Gold",IF(S55&gt;=70,"Silver",IF(S55&gt;=55,"Bronze","Basic BRT"))))</f>
        <v>Silver</v>
      </c>
      <c r="T56" s="185" t="str">
        <f t="shared" ref="T56" si="20">IF(T45&lt;18,"Not BRT",IF(T55&gt;=85,"Gold",IF(T55&gt;=70,"Silver",IF(T55&gt;=55,"Bronze","Basic BRT"))))</f>
        <v>Silver</v>
      </c>
      <c r="U56" s="185" t="str">
        <f t="shared" ref="U56" si="21">IF(U45&lt;18,"Not BRT",IF(U55&gt;=85,"Gold",IF(U55&gt;=70,"Silver",IF(U55&gt;=55,"Bronze","Basic BRT"))))</f>
        <v>Gold</v>
      </c>
      <c r="V56" s="185" t="str">
        <f t="shared" ref="V56:W56" si="22">IF(V45&lt;18,"Not BRT",IF(V55&gt;=85,"Gold",IF(V55&gt;=70,"Silver",IF(V55&gt;=55,"Bronze","Basic BRT"))))</f>
        <v>Silver</v>
      </c>
      <c r="W56" s="185" t="str">
        <f t="shared" si="22"/>
        <v>Gold</v>
      </c>
      <c r="X56" s="185" t="str">
        <f t="shared" ref="X56" si="23">IF(X45&lt;18,"Not BRT",IF(X55&gt;=85,"Gold",IF(X55&gt;=70,"Silver",IF(X55&gt;=55,"Bronze","Basic BRT"))))</f>
        <v>Gold</v>
      </c>
      <c r="Y56" s="185" t="str">
        <f t="shared" ref="Y56" si="24">IF(Y45&lt;18,"Not BRT",IF(Y55&gt;=85,"Gold",IF(Y55&gt;=70,"Silver",IF(Y55&gt;=55,"Bronze","Basic BRT"))))</f>
        <v>Gold</v>
      </c>
      <c r="Z56" s="185" t="str">
        <f t="shared" ref="Z56" si="25">IF(Z45&lt;18,"Not BRT",IF(Z55&gt;=85,"Gold",IF(Z55&gt;=70,"Silver",IF(Z55&gt;=55,"Bronze","Basic BRT"))))</f>
        <v>Gold</v>
      </c>
      <c r="AA56" s="185" t="str">
        <f t="shared" ref="AA56" si="26">IF(AA45&lt;18,"Not BRT",IF(AA55&gt;=85,"Gold",IF(AA55&gt;=70,"Silver",IF(AA55&gt;=55,"Bronze","Basic BRT"))))</f>
        <v>Silver</v>
      </c>
      <c r="AB56" s="185" t="str">
        <f t="shared" ref="AB56" si="27">IF(AB45&lt;18,"Not BRT",IF(AB55&gt;=85,"Gold",IF(AB55&gt;=70,"Silver",IF(AB55&gt;=55,"Bronze","Basic BRT"))))</f>
        <v>Gold</v>
      </c>
      <c r="AC56" s="185" t="str">
        <f t="shared" ref="AC56:AD56" si="28">IF(AC45&lt;18,"Not BRT",IF(AC55&gt;=85,"Gold",IF(AC55&gt;=70,"Silver",IF(AC55&gt;=55,"Bronze","Basic BRT"))))</f>
        <v>Silver</v>
      </c>
      <c r="AD56" s="185" t="str">
        <f t="shared" si="28"/>
        <v>Bronze</v>
      </c>
      <c r="AE56" s="185" t="str">
        <f t="shared" ref="AE56" si="29">IF(AE45&lt;18,"Not BRT",IF(AE55&gt;=85,"Gold",IF(AE55&gt;=70,"Silver",IF(AE55&gt;=55,"Bronze","Basic BRT"))))</f>
        <v>Bronze</v>
      </c>
      <c r="AF56" s="185" t="str">
        <f t="shared" ref="AF56" si="30">IF(AF45&lt;18,"Not BRT",IF(AF55&gt;=85,"Gold",IF(AF55&gt;=70,"Silver",IF(AF55&gt;=55,"Bronze","Basic BRT"))))</f>
        <v>Silver</v>
      </c>
      <c r="AG56" s="185" t="str">
        <f t="shared" ref="AG56" si="31">IF(AG45&lt;18,"Not BRT",IF(AG55&gt;=85,"Gold",IF(AG55&gt;=70,"Silver",IF(AG55&gt;=55,"Bronze","Basic BRT"))))</f>
        <v>Bronze</v>
      </c>
      <c r="AH56" s="185" t="str">
        <f t="shared" ref="AH56" si="32">IF(AH45&lt;18,"Not BRT",IF(AH55&gt;=85,"Gold",IF(AH55&gt;=70,"Silver",IF(AH55&gt;=55,"Bronze","Basic BRT"))))</f>
        <v>Silver</v>
      </c>
      <c r="AI56" s="185" t="str">
        <f t="shared" ref="AI56" si="33">IF(AI45&lt;18,"Not BRT",IF(AI55&gt;=85,"Gold",IF(AI55&gt;=70,"Silver",IF(AI55&gt;=55,"Bronze","Basic BRT"))))</f>
        <v>Bronze</v>
      </c>
      <c r="AJ56" s="185" t="str">
        <f t="shared" ref="AJ56:AK56" si="34">IF(AJ45&lt;18,"Not BRT",IF(AJ55&gt;=85,"Gold",IF(AJ55&gt;=70,"Silver",IF(AJ55&gt;=55,"Bronze","Basic BRT"))))</f>
        <v>Silver</v>
      </c>
      <c r="AK56" s="185" t="str">
        <f t="shared" si="34"/>
        <v>Basic BRT</v>
      </c>
      <c r="AL56" s="185" t="str">
        <f t="shared" ref="AL56" si="35">IF(AL45&lt;18,"Not BRT",IF(AL55&gt;=85,"Gold",IF(AL55&gt;=70,"Silver",IF(AL55&gt;=55,"Bronze","Basic BRT"))))</f>
        <v>Bronze</v>
      </c>
      <c r="AM56" s="185" t="str">
        <f t="shared" ref="AM56" si="36">IF(AM45&lt;18,"Not BRT",IF(AM55&gt;=85,"Gold",IF(AM55&gt;=70,"Silver",IF(AM55&gt;=55,"Bronze","Basic BRT"))))</f>
        <v>Silver</v>
      </c>
      <c r="AN56" s="185" t="str">
        <f t="shared" ref="AN56" si="37">IF(AN45&lt;18,"Not BRT",IF(AN55&gt;=85,"Gold",IF(AN55&gt;=70,"Silver",IF(AN55&gt;=55,"Bronze","Basic BRT"))))</f>
        <v>Silver</v>
      </c>
      <c r="AO56" s="185" t="str">
        <f t="shared" ref="AO56" si="38">IF(AO45&lt;18,"Not BRT",IF(AO55&gt;=85,"Gold",IF(AO55&gt;=70,"Silver",IF(AO55&gt;=55,"Bronze","Basic BRT"))))</f>
        <v>Silver</v>
      </c>
      <c r="AP56" s="185" t="str">
        <f t="shared" ref="AP56" si="39">IF(AP45&lt;18,"Not BRT",IF(AP55&gt;=85,"Gold",IF(AP55&gt;=70,"Silver",IF(AP55&gt;=55,"Bronze","Basic BRT"))))</f>
        <v>Bronze</v>
      </c>
      <c r="AQ56" s="185" t="str">
        <f t="shared" ref="AQ56:AR56" si="40">IF(AQ45&lt;18,"Not BRT",IF(AQ55&gt;=85,"Gold",IF(AQ55&gt;=70,"Silver",IF(AQ55&gt;=55,"Bronze","Basic BRT"))))</f>
        <v>Silver</v>
      </c>
      <c r="AR56" s="185" t="str">
        <f t="shared" si="40"/>
        <v>Gold</v>
      </c>
      <c r="AS56" s="185" t="str">
        <f t="shared" ref="AS56" si="41">IF(AS45&lt;18,"Not BRT",IF(AS55&gt;=85,"Gold",IF(AS55&gt;=70,"Silver",IF(AS55&gt;=55,"Bronze","Basic BRT"))))</f>
        <v>Gold</v>
      </c>
      <c r="AT56" s="185" t="str">
        <f t="shared" ref="AT56" si="42">IF(AT45&lt;18,"Not BRT",IF(AT55&gt;=85,"Gold",IF(AT55&gt;=70,"Silver",IF(AT55&gt;=55,"Bronze","Basic BRT"))))</f>
        <v>Bronze</v>
      </c>
      <c r="AU56" s="185" t="str">
        <f t="shared" ref="AU56" si="43">IF(AU45&lt;18,"Not BRT",IF(AU55&gt;=85,"Gold",IF(AU55&gt;=70,"Silver",IF(AU55&gt;=55,"Bronze","Basic BRT"))))</f>
        <v>Silver</v>
      </c>
      <c r="AV56" s="185" t="str">
        <f t="shared" ref="AV56" si="44">IF(AV45&lt;18,"Not BRT",IF(AV55&gt;=85,"Gold",IF(AV55&gt;=70,"Silver",IF(AV55&gt;=55,"Bronze","Basic BRT"))))</f>
        <v>Bronze</v>
      </c>
      <c r="AW56" s="185" t="str">
        <f t="shared" ref="AW56" si="45">IF(AW45&lt;18,"Not BRT",IF(AW55&gt;=85,"Gold",IF(AW55&gt;=70,"Silver",IF(AW55&gt;=55,"Bronze","Basic BRT"))))</f>
        <v>Silver</v>
      </c>
      <c r="AX56" s="185" t="str">
        <f t="shared" ref="AX56:AY56" si="46">IF(AX45&lt;18,"Not BRT",IF(AX55&gt;=85,"Gold",IF(AX55&gt;=70,"Silver",IF(AX55&gt;=55,"Bronze","Basic BRT"))))</f>
        <v>Bronze</v>
      </c>
      <c r="AY56" s="185" t="str">
        <f t="shared" si="46"/>
        <v>Bronze</v>
      </c>
      <c r="AZ56" s="185" t="str">
        <f t="shared" ref="AZ56" si="47">IF(AZ45&lt;18,"Not BRT",IF(AZ55&gt;=85,"Gold",IF(AZ55&gt;=70,"Silver",IF(AZ55&gt;=55,"Bronze","Basic BRT"))))</f>
        <v>Basic BRT</v>
      </c>
      <c r="BA56" s="185" t="str">
        <f t="shared" ref="BA56" si="48">IF(BA45&lt;18,"Not BRT",IF(BA55&gt;=85,"Gold",IF(BA55&gt;=70,"Silver",IF(BA55&gt;=55,"Bronze","Basic BRT"))))</f>
        <v>Basic BRT</v>
      </c>
      <c r="BB56" s="185" t="str">
        <f t="shared" ref="BB56" si="49">IF(BB45&lt;18,"Not BRT",IF(BB55&gt;=85,"Gold",IF(BB55&gt;=70,"Silver",IF(BB55&gt;=55,"Bronze","Basic BRT"))))</f>
        <v>Basic BRT</v>
      </c>
      <c r="BC56" s="188" t="str">
        <f t="shared" ref="BC56" si="50">IF(BC45&lt;18,"Not BRT",IF(BC55&gt;=85,"Gold",IF(BC55&gt;=70,"Silver",IF(BC55&gt;=55,"Bronze","Basic BRT"))))</f>
        <v>Bronze</v>
      </c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</row>
    <row r="58" spans="1:80" ht="38.25">
      <c r="BB58" s="204" t="s">
        <v>353</v>
      </c>
    </row>
  </sheetData>
  <conditionalFormatting sqref="C56:BC56">
    <cfRule type="cellIs" dxfId="5" priority="4" operator="equal">
      <formula>"Gold"</formula>
    </cfRule>
    <cfRule type="cellIs" dxfId="4" priority="5" operator="equal">
      <formula>"Silver"</formula>
    </cfRule>
    <cfRule type="cellIs" dxfId="3" priority="6" operator="equal">
      <formula>"Bronze"</formula>
    </cfRule>
  </conditionalFormatting>
  <conditionalFormatting sqref="C55:BC55">
    <cfRule type="cellIs" dxfId="2" priority="1" operator="between">
      <formula>55</formula>
      <formula>69.99</formula>
    </cfRule>
    <cfRule type="cellIs" dxfId="1" priority="2" operator="between">
      <formula>70</formula>
      <formula>84.9999</formula>
    </cfRule>
    <cfRule type="cellIs" dxfId="0" priority="3" operator="greaterThanOrEqual">
      <formula>85</formula>
    </cfRule>
  </conditionalFormatting>
  <pageMargins left="0.7" right="0.7" top="0.75" bottom="0.75" header="0.3" footer="0.3"/>
  <pageSetup orientation="portrait" horizontalDpi="4294967294" verticalDpi="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Systems (Verified)</vt:lpstr>
      <vt:lpstr>2013 Verified Scores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Mason</dc:creator>
  <cp:lastModifiedBy>Jacob Mason</cp:lastModifiedBy>
  <dcterms:created xsi:type="dcterms:W3CDTF">2014-10-20T21:59:58Z</dcterms:created>
  <dcterms:modified xsi:type="dcterms:W3CDTF">2014-11-12T15:09:35Z</dcterms:modified>
</cp:coreProperties>
</file>